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'DC16'!$A$1:$AA$43</definedName>
    <definedName name="_xlnm.Print_Area" localSheetId="11">'DC18'!$A$1:$AA$43</definedName>
    <definedName name="_xlnm.Print_Area" localSheetId="18">'DC19'!$A$1:$AA$43</definedName>
    <definedName name="_xlnm.Print_Area" localSheetId="23">'DC20'!$A$1:$AA$43</definedName>
    <definedName name="_xlnm.Print_Area" localSheetId="2">'FS161'!$A$1:$AA$43</definedName>
    <definedName name="_xlnm.Print_Area" localSheetId="3">'FS162'!$A$1:$AA$43</definedName>
    <definedName name="_xlnm.Print_Area" localSheetId="4">'FS163'!$A$1:$AA$43</definedName>
    <definedName name="_xlnm.Print_Area" localSheetId="6">'FS181'!$A$1:$AA$43</definedName>
    <definedName name="_xlnm.Print_Area" localSheetId="7">'FS182'!$A$1:$AA$43</definedName>
    <definedName name="_xlnm.Print_Area" localSheetId="8">'FS183'!$A$1:$AA$43</definedName>
    <definedName name="_xlnm.Print_Area" localSheetId="9">'FS184'!$A$1:$AA$43</definedName>
    <definedName name="_xlnm.Print_Area" localSheetId="10">'FS185'!$A$1:$AA$43</definedName>
    <definedName name="_xlnm.Print_Area" localSheetId="12">'FS191'!$A$1:$AA$43</definedName>
    <definedName name="_xlnm.Print_Area" localSheetId="13">'FS192'!$A$1:$AA$43</definedName>
    <definedName name="_xlnm.Print_Area" localSheetId="14">'FS193'!$A$1:$AA$43</definedName>
    <definedName name="_xlnm.Print_Area" localSheetId="15">'FS194'!$A$1:$AA$43</definedName>
    <definedName name="_xlnm.Print_Area" localSheetId="16">'FS195'!$A$1:$AA$43</definedName>
    <definedName name="_xlnm.Print_Area" localSheetId="17">'FS196'!$A$1:$AA$43</definedName>
    <definedName name="_xlnm.Print_Area" localSheetId="19">'FS201'!$A$1:$AA$43</definedName>
    <definedName name="_xlnm.Print_Area" localSheetId="20">'FS203'!$A$1:$AA$43</definedName>
    <definedName name="_xlnm.Print_Area" localSheetId="21">'FS204'!$A$1:$AA$43</definedName>
    <definedName name="_xlnm.Print_Area" localSheetId="22">'FS205'!$A$1:$AA$43</definedName>
    <definedName name="_xlnm.Print_Area" localSheetId="1">'MAN'!$A$1:$AA$43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<sst xmlns="http://schemas.openxmlformats.org/spreadsheetml/2006/main" count="1752" uniqueCount="88">
  <si>
    <t>Free State: Mangaung(MAN) - Table C7 Quarterly Budgeted Cash Flows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</si>
  <si>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</si>
  <si>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</si>
  <si>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</si>
  <si>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</si>
  <si>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</si>
  <si>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</si>
  <si>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</si>
  <si>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</si>
  <si>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</si>
  <si>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</si>
  <si>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</si>
  <si>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</si>
  <si>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</si>
  <si>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</si>
  <si>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</si>
  <si>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</si>
  <si>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</si>
  <si>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</si>
  <si>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</si>
  <si>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</si>
  <si>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</si>
  <si>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</si>
  <si>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</si>
  <si>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</si>
  <si>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</si>
  <si>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</si>
  <si>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</si>
  <si>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</si>
  <si>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</si>
  <si>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</si>
  <si>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</si>
  <si>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</si>
  <si>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</t>
  </si>
  <si>
    <t>Service charges</t>
  </si>
  <si>
    <t>Other revenue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</si>
  <si>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</si>
  <si>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</si>
  <si>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</si>
  <si>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</si>
  <si>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</si>
  <si>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</si>
  <si>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</si>
  <si>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</si>
  <si>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</si>
  <si>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</si>
  <si>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</si>
  <si>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</si>
  <si>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</si>
  <si>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</si>
  <si>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</si>
  <si>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</si>
  <si>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</si>
  <si>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</si>
  <si>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</si>
  <si>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</si>
  <si>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</si>
  <si>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</si>
  <si>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</si>
  <si>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</si>
  <si>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</si>
  <si>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</si>
  <si>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Free State: Letsemeng(FS161) - Table C7 Quarterly Budgeted Cash Flows ( All ) for 4th Quarter ended 30 June 2020 (Figures Finalised as at 2020/07/30)</t>
  </si>
  <si>
    <t>Free State: Kopanong(FS162) - Table C7 Quarterly Budgeted Cash Flows ( All ) for 4th Quarter ended 30 June 2020 (Figures Finalised as at 2020/07/30)</t>
  </si>
  <si>
    <t>Free State: Mohokare(FS163) - Table C7 Quarterly Budgeted Cash Flows ( All ) for 4th Quarter ended 30 June 2020 (Figures Finalised as at 2020/07/30)</t>
  </si>
  <si>
    <t>Free State: Xhariep(DC16) - Table C7 Quarterly Budgeted Cash Flows ( All ) for 4th Quarter ended 30 June 2020 (Figures Finalised as at 2020/07/30)</t>
  </si>
  <si>
    <t>Free State: Masilonyana(FS181) - Table C7 Quarterly Budgeted Cash Flows ( All ) for 4th Quarter ended 30 June 2020 (Figures Finalised as at 2020/07/30)</t>
  </si>
  <si>
    <t>Free State: Tokologo(FS182) - Table C7 Quarterly Budgeted Cash Flows ( All ) for 4th Quarter ended 30 June 2020 (Figures Finalised as at 2020/07/30)</t>
  </si>
  <si>
    <t>Free State: Tswelopele(FS183) - Table C7 Quarterly Budgeted Cash Flows ( All ) for 4th Quarter ended 30 June 2020 (Figures Finalised as at 2020/07/30)</t>
  </si>
  <si>
    <t>Free State: Matjhabeng(FS184) - Table C7 Quarterly Budgeted Cash Flows ( All ) for 4th Quarter ended 30 June 2020 (Figures Finalised as at 2020/07/30)</t>
  </si>
  <si>
    <t>Free State: Nala(FS185) - Table C7 Quarterly Budgeted Cash Flows ( All ) for 4th Quarter ended 30 June 2020 (Figures Finalised as at 2020/07/30)</t>
  </si>
  <si>
    <t>Free State: Lejweleputswa(DC18) - Table C7 Quarterly Budgeted Cash Flows ( All ) for 4th Quarter ended 30 June 2020 (Figures Finalised as at 2020/07/30)</t>
  </si>
  <si>
    <t>Free State: Setsoto(FS191) - Table C7 Quarterly Budgeted Cash Flows ( All ) for 4th Quarter ended 30 June 2020 (Figures Finalised as at 2020/07/30)</t>
  </si>
  <si>
    <t>Free State: Dihlabeng(FS192) - Table C7 Quarterly Budgeted Cash Flows ( All ) for 4th Quarter ended 30 June 2020 (Figures Finalised as at 2020/07/30)</t>
  </si>
  <si>
    <t>Free State: Nketoana(FS193) - Table C7 Quarterly Budgeted Cash Flows ( All ) for 4th Quarter ended 30 June 2020 (Figures Finalised as at 2020/07/30)</t>
  </si>
  <si>
    <t>Free State: Maluti-a-Phofung(FS194) - Table C7 Quarterly Budgeted Cash Flows ( All ) for 4th Quarter ended 30 June 2020 (Figures Finalised as at 2020/07/30)</t>
  </si>
  <si>
    <t>Free State: Phumelela(FS195) - Table C7 Quarterly Budgeted Cash Flows ( All ) for 4th Quarter ended 30 June 2020 (Figures Finalised as at 2020/07/30)</t>
  </si>
  <si>
    <t>Free State: Mantsopa(FS196) - Table C7 Quarterly Budgeted Cash Flows ( All ) for 4th Quarter ended 30 June 2020 (Figures Finalised as at 2020/07/30)</t>
  </si>
  <si>
    <t>Free State: Thabo Mofutsanyana(DC19) - Table C7 Quarterly Budgeted Cash Flows ( All ) for 4th Quarter ended 30 June 2020 (Figures Finalised as at 2020/07/30)</t>
  </si>
  <si>
    <t>Free State: Moqhaka(FS201) - Table C7 Quarterly Budgeted Cash Flows ( All ) for 4th Quarter ended 30 June 2020 (Figures Finalised as at 2020/07/30)</t>
  </si>
  <si>
    <t>Free State: Ngwathe(FS203) - Table C7 Quarterly Budgeted Cash Flows ( All ) for 4th Quarter ended 30 June 2020 (Figures Finalised as at 2020/07/30)</t>
  </si>
  <si>
    <t>Free State: Metsimaholo(FS204) - Table C7 Quarterly Budgeted Cash Flows ( All ) for 4th Quarter ended 30 June 2020 (Figures Finalised as at 2020/07/30)</t>
  </si>
  <si>
    <t>Free State: Mafube(FS205) - Table C7 Quarterly Budgeted Cash Flows ( All ) for 4th Quarter ended 30 June 2020 (Figures Finalised as at 2020/07/30)</t>
  </si>
  <si>
    <t>Free State: Fezile Dabi(DC20) - Table C7 Quarterly Budgeted Cash Flows ( All ) for 4th Quarter ended 30 June 2020 (Figures Finalised as at 2020/07/30)</t>
  </si>
  <si>
    <t>Summary - Table C7 Quarterly Budgeted Cash Flows ( All ) for 4th Quarter ended 30 June 2020 (Figures Finalised as at 2020/07/30)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</si>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</sst>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79" fontId="2" fillId="0" borderId="11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79" fontId="2" fillId="0" borderId="1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167870331</v>
      </c>
      <c r="D6" s="18"/>
      <c r="E6" s="19">
        <v>112787992</v>
      </c>
      <c r="F6" s="20">
        <v>149333915</v>
      </c>
      <c r="G6" s="20">
        <v>37415779</v>
      </c>
      <c r="H6" s="20">
        <v>17701940</v>
      </c>
      <c r="I6" s="20">
        <v>5168139</v>
      </c>
      <c r="J6" s="20">
        <v>60285858</v>
      </c>
      <c r="K6" s="20">
        <v>5713715</v>
      </c>
      <c r="L6" s="20">
        <v>26830382</v>
      </c>
      <c r="M6" s="20">
        <v>5276464</v>
      </c>
      <c r="N6" s="20">
        <v>37820561</v>
      </c>
      <c r="O6" s="20">
        <v>3415683</v>
      </c>
      <c r="P6" s="20">
        <v>4822669</v>
      </c>
      <c r="Q6" s="20">
        <v>49854951</v>
      </c>
      <c r="R6" s="20">
        <v>58093303</v>
      </c>
      <c r="S6" s="20">
        <v>8019496</v>
      </c>
      <c r="T6" s="20">
        <v>4681521</v>
      </c>
      <c r="U6" s="20">
        <v>-9444503</v>
      </c>
      <c r="V6" s="20">
        <v>3256514</v>
      </c>
      <c r="W6" s="20">
        <v>159456236</v>
      </c>
      <c r="X6" s="20">
        <v>149333915</v>
      </c>
      <c r="Y6" s="20">
        <v>10122321</v>
      </c>
      <c r="Z6" s="21">
        <v>6.78</v>
      </c>
      <c r="AA6" s="22">
        <v>149333915</v>
      </c>
    </row>
    <row r="7" spans="1:27" ht="12.75">
      <c r="A7" s="23" t="s">
        <v>34</v>
      </c>
      <c r="B7" s="17"/>
      <c r="C7" s="18">
        <v>237696292</v>
      </c>
      <c r="D7" s="18"/>
      <c r="E7" s="19">
        <v>403927928</v>
      </c>
      <c r="F7" s="20">
        <v>629089669</v>
      </c>
      <c r="G7" s="20">
        <v>27331714</v>
      </c>
      <c r="H7" s="20">
        <v>21168019</v>
      </c>
      <c r="I7" s="20">
        <v>22527386</v>
      </c>
      <c r="J7" s="20">
        <v>71027119</v>
      </c>
      <c r="K7" s="20">
        <v>22061489</v>
      </c>
      <c r="L7" s="20">
        <v>20540719</v>
      </c>
      <c r="M7" s="20">
        <v>20729458</v>
      </c>
      <c r="N7" s="20">
        <v>63331666</v>
      </c>
      <c r="O7" s="20">
        <v>20451720</v>
      </c>
      <c r="P7" s="20">
        <v>24599204</v>
      </c>
      <c r="Q7" s="20">
        <v>19746811</v>
      </c>
      <c r="R7" s="20">
        <v>64797735</v>
      </c>
      <c r="S7" s="20">
        <v>17258841</v>
      </c>
      <c r="T7" s="20">
        <v>16506891</v>
      </c>
      <c r="U7" s="20">
        <v>15911221</v>
      </c>
      <c r="V7" s="20">
        <v>49676953</v>
      </c>
      <c r="W7" s="20">
        <v>248833473</v>
      </c>
      <c r="X7" s="20">
        <v>629089669</v>
      </c>
      <c r="Y7" s="20">
        <v>-380256196</v>
      </c>
      <c r="Z7" s="21">
        <v>-60.45</v>
      </c>
      <c r="AA7" s="22">
        <v>629089669</v>
      </c>
    </row>
    <row r="8" spans="1:27" ht="12.75">
      <c r="A8" s="23" t="s">
        <v>35</v>
      </c>
      <c r="B8" s="17"/>
      <c r="C8" s="18">
        <v>8476396</v>
      </c>
      <c r="D8" s="18"/>
      <c r="E8" s="19">
        <v>199908299</v>
      </c>
      <c r="F8" s="20">
        <v>173652142</v>
      </c>
      <c r="G8" s="20">
        <v>1269201</v>
      </c>
      <c r="H8" s="20">
        <v>611914</v>
      </c>
      <c r="I8" s="20">
        <v>365611</v>
      </c>
      <c r="J8" s="20">
        <v>2246726</v>
      </c>
      <c r="K8" s="20">
        <v>795876</v>
      </c>
      <c r="L8" s="20">
        <v>625073</v>
      </c>
      <c r="M8" s="20">
        <v>928046</v>
      </c>
      <c r="N8" s="20">
        <v>2348995</v>
      </c>
      <c r="O8" s="20">
        <v>940328</v>
      </c>
      <c r="P8" s="20">
        <v>952446</v>
      </c>
      <c r="Q8" s="20">
        <v>383645</v>
      </c>
      <c r="R8" s="20">
        <v>2276419</v>
      </c>
      <c r="S8" s="20">
        <v>415341</v>
      </c>
      <c r="T8" s="20">
        <v>501621</v>
      </c>
      <c r="U8" s="20">
        <v>776340</v>
      </c>
      <c r="V8" s="20">
        <v>1693302</v>
      </c>
      <c r="W8" s="20">
        <v>8565442</v>
      </c>
      <c r="X8" s="20">
        <v>173652142</v>
      </c>
      <c r="Y8" s="20">
        <v>-165086700</v>
      </c>
      <c r="Z8" s="21">
        <v>-95.07</v>
      </c>
      <c r="AA8" s="22">
        <v>173652142</v>
      </c>
    </row>
    <row r="9" spans="1:27" ht="12.75">
      <c r="A9" s="23" t="s">
        <v>36</v>
      </c>
      <c r="B9" s="17" t="s">
        <v>6</v>
      </c>
      <c r="C9" s="18">
        <v>473782734</v>
      </c>
      <c r="D9" s="18"/>
      <c r="E9" s="19">
        <v>531141021</v>
      </c>
      <c r="F9" s="20">
        <v>730598643</v>
      </c>
      <c r="G9" s="20">
        <v>104282074</v>
      </c>
      <c r="H9" s="20">
        <v>99200659</v>
      </c>
      <c r="I9" s="20">
        <v>129396</v>
      </c>
      <c r="J9" s="20">
        <v>203612129</v>
      </c>
      <c r="K9" s="20">
        <v>1272613</v>
      </c>
      <c r="L9" s="20">
        <v>914379</v>
      </c>
      <c r="M9" s="20">
        <v>54785543</v>
      </c>
      <c r="N9" s="20">
        <v>56972535</v>
      </c>
      <c r="O9" s="20">
        <v>71599716</v>
      </c>
      <c r="P9" s="20">
        <v>1359389</v>
      </c>
      <c r="Q9" s="20">
        <v>90499655</v>
      </c>
      <c r="R9" s="20">
        <v>163458760</v>
      </c>
      <c r="S9" s="20">
        <v>-100289</v>
      </c>
      <c r="T9" s="20">
        <v>17904862</v>
      </c>
      <c r="U9" s="20">
        <v>22003556</v>
      </c>
      <c r="V9" s="20">
        <v>39808129</v>
      </c>
      <c r="W9" s="20">
        <v>463851553</v>
      </c>
      <c r="X9" s="20">
        <v>730598643</v>
      </c>
      <c r="Y9" s="20">
        <v>-266747090</v>
      </c>
      <c r="Z9" s="21">
        <v>-36.51</v>
      </c>
      <c r="AA9" s="22">
        <v>730598643</v>
      </c>
    </row>
    <row r="10" spans="1:27" ht="12.75">
      <c r="A10" s="23" t="s">
        <v>37</v>
      </c>
      <c r="B10" s="17" t="s">
        <v>6</v>
      </c>
      <c r="C10" s="18">
        <v>105919391</v>
      </c>
      <c r="D10" s="18"/>
      <c r="E10" s="19">
        <v>322401980</v>
      </c>
      <c r="F10" s="20">
        <v>645283678</v>
      </c>
      <c r="G10" s="20">
        <v>41942733</v>
      </c>
      <c r="H10" s="20">
        <v>2711</v>
      </c>
      <c r="I10" s="20">
        <v>200554</v>
      </c>
      <c r="J10" s="20">
        <v>42145998</v>
      </c>
      <c r="K10" s="20">
        <v>3251897</v>
      </c>
      <c r="L10" s="20">
        <v>5768852</v>
      </c>
      <c r="M10" s="20">
        <v>29775742</v>
      </c>
      <c r="N10" s="20">
        <v>38796491</v>
      </c>
      <c r="O10" s="20">
        <v>98028</v>
      </c>
      <c r="P10" s="20">
        <v>2780000</v>
      </c>
      <c r="Q10" s="20">
        <v>17353000</v>
      </c>
      <c r="R10" s="20">
        <v>20231028</v>
      </c>
      <c r="S10" s="20">
        <v>13078605</v>
      </c>
      <c r="T10" s="20">
        <v>1449737</v>
      </c>
      <c r="U10" s="20"/>
      <c r="V10" s="20">
        <v>14528342</v>
      </c>
      <c r="W10" s="20">
        <v>115701859</v>
      </c>
      <c r="X10" s="20">
        <v>645283678</v>
      </c>
      <c r="Y10" s="20">
        <v>-529581819</v>
      </c>
      <c r="Z10" s="21">
        <v>-82.07</v>
      </c>
      <c r="AA10" s="22">
        <v>645283678</v>
      </c>
    </row>
    <row r="11" spans="1:27" ht="12.75">
      <c r="A11" s="23" t="s">
        <v>38</v>
      </c>
      <c r="B11" s="17"/>
      <c r="C11" s="18">
        <v>696929</v>
      </c>
      <c r="D11" s="18"/>
      <c r="E11" s="19">
        <v>2500000</v>
      </c>
      <c r="F11" s="20">
        <v>3000000</v>
      </c>
      <c r="G11" s="20">
        <v>75539</v>
      </c>
      <c r="H11" s="20">
        <v>13505</v>
      </c>
      <c r="I11" s="20">
        <v>8235</v>
      </c>
      <c r="J11" s="20">
        <v>97279</v>
      </c>
      <c r="K11" s="20">
        <v>9974</v>
      </c>
      <c r="L11" s="20">
        <v>5377</v>
      </c>
      <c r="M11" s="20">
        <v>7085</v>
      </c>
      <c r="N11" s="20">
        <v>22436</v>
      </c>
      <c r="O11" s="20">
        <v>54148</v>
      </c>
      <c r="P11" s="20">
        <v>16624</v>
      </c>
      <c r="Q11" s="20">
        <v>18354</v>
      </c>
      <c r="R11" s="20">
        <v>89126</v>
      </c>
      <c r="S11" s="20">
        <v>49687</v>
      </c>
      <c r="T11" s="20">
        <v>60605</v>
      </c>
      <c r="U11" s="20">
        <v>8821</v>
      </c>
      <c r="V11" s="20">
        <v>119113</v>
      </c>
      <c r="W11" s="20">
        <v>327954</v>
      </c>
      <c r="X11" s="20">
        <v>3000000</v>
      </c>
      <c r="Y11" s="20">
        <v>-2672046</v>
      </c>
      <c r="Z11" s="21">
        <v>-89.07</v>
      </c>
      <c r="AA11" s="22">
        <v>3000000</v>
      </c>
    </row>
    <row r="12" spans="1:27" ht="12.75">
      <c r="A12" s="23" t="s">
        <v>39</v>
      </c>
      <c r="B12" s="17"/>
      <c r="C12" s="18">
        <v>11818</v>
      </c>
      <c r="D12" s="18"/>
      <c r="E12" s="19">
        <v>10000</v>
      </c>
      <c r="F12" s="20">
        <v>56325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56325</v>
      </c>
      <c r="Y12" s="20">
        <v>-56325</v>
      </c>
      <c r="Z12" s="21">
        <v>-100</v>
      </c>
      <c r="AA12" s="22">
        <v>56325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-12729577467</v>
      </c>
      <c r="D14" s="18"/>
      <c r="E14" s="19">
        <v>-17100132817</v>
      </c>
      <c r="F14" s="20">
        <v>-14968977342</v>
      </c>
      <c r="G14" s="20">
        <v>-870838712</v>
      </c>
      <c r="H14" s="20">
        <v>-1067302641</v>
      </c>
      <c r="I14" s="20">
        <v>-1235360899</v>
      </c>
      <c r="J14" s="20">
        <v>-3173502252</v>
      </c>
      <c r="K14" s="20">
        <v>-769490298</v>
      </c>
      <c r="L14" s="20">
        <v>-1283364792</v>
      </c>
      <c r="M14" s="20">
        <v>-1055614553</v>
      </c>
      <c r="N14" s="20">
        <v>-3108469643</v>
      </c>
      <c r="O14" s="20">
        <v>-1098829086</v>
      </c>
      <c r="P14" s="20">
        <v>-972017241</v>
      </c>
      <c r="Q14" s="20">
        <v>-1292400826</v>
      </c>
      <c r="R14" s="20">
        <v>-3363247153</v>
      </c>
      <c r="S14" s="20">
        <v>-837815827</v>
      </c>
      <c r="T14" s="20">
        <v>-971468261</v>
      </c>
      <c r="U14" s="20">
        <v>-1230108258</v>
      </c>
      <c r="V14" s="20">
        <v>-3039392346</v>
      </c>
      <c r="W14" s="20">
        <v>-12684611394</v>
      </c>
      <c r="X14" s="20">
        <v>-14971222388</v>
      </c>
      <c r="Y14" s="20">
        <v>2286610994</v>
      </c>
      <c r="Z14" s="21">
        <v>-15.27</v>
      </c>
      <c r="AA14" s="22">
        <v>-14968977342</v>
      </c>
    </row>
    <row r="15" spans="1:27" ht="12.75">
      <c r="A15" s="23" t="s">
        <v>42</v>
      </c>
      <c r="B15" s="17"/>
      <c r="C15" s="18">
        <v>-615270251</v>
      </c>
      <c r="D15" s="18"/>
      <c r="E15" s="19">
        <v>-830551910</v>
      </c>
      <c r="F15" s="20">
        <v>-1128153646</v>
      </c>
      <c r="G15" s="20">
        <v>-2819686</v>
      </c>
      <c r="H15" s="20">
        <v>-8186822</v>
      </c>
      <c r="I15" s="20">
        <v>-11840887</v>
      </c>
      <c r="J15" s="20">
        <v>-22847395</v>
      </c>
      <c r="K15" s="20">
        <v>-12339036</v>
      </c>
      <c r="L15" s="20">
        <v>-175655984</v>
      </c>
      <c r="M15" s="20">
        <v>-115772600</v>
      </c>
      <c r="N15" s="20">
        <v>-303767620</v>
      </c>
      <c r="O15" s="20">
        <v>-83991741</v>
      </c>
      <c r="P15" s="20">
        <v>-23813683</v>
      </c>
      <c r="Q15" s="20">
        <v>-42519103</v>
      </c>
      <c r="R15" s="20">
        <v>-150324527</v>
      </c>
      <c r="S15" s="20">
        <v>-27330986</v>
      </c>
      <c r="T15" s="20">
        <v>-15113505</v>
      </c>
      <c r="U15" s="20">
        <v>-41747173</v>
      </c>
      <c r="V15" s="20">
        <v>-84191664</v>
      </c>
      <c r="W15" s="20">
        <v>-561131206</v>
      </c>
      <c r="X15" s="20">
        <v>-1128153646</v>
      </c>
      <c r="Y15" s="20">
        <v>567022440</v>
      </c>
      <c r="Z15" s="21">
        <v>-50.26</v>
      </c>
      <c r="AA15" s="22">
        <v>-1128153646</v>
      </c>
    </row>
    <row r="16" spans="1:27" ht="12.75">
      <c r="A16" s="23" t="s">
        <v>43</v>
      </c>
      <c r="B16" s="17" t="s">
        <v>6</v>
      </c>
      <c r="C16" s="18">
        <v>-73452265</v>
      </c>
      <c r="D16" s="18"/>
      <c r="E16" s="19">
        <v>-211769264</v>
      </c>
      <c r="F16" s="20">
        <v>-229113952</v>
      </c>
      <c r="G16" s="20">
        <v>-7923705</v>
      </c>
      <c r="H16" s="20">
        <v>-3191715</v>
      </c>
      <c r="I16" s="20">
        <v>-7421482</v>
      </c>
      <c r="J16" s="20">
        <v>-18536902</v>
      </c>
      <c r="K16" s="20">
        <v>-6354125</v>
      </c>
      <c r="L16" s="20">
        <v>-2824234</v>
      </c>
      <c r="M16" s="20">
        <v>-3935431</v>
      </c>
      <c r="N16" s="20">
        <v>-13113790</v>
      </c>
      <c r="O16" s="20">
        <v>-2177173</v>
      </c>
      <c r="P16" s="20">
        <v>-4487181</v>
      </c>
      <c r="Q16" s="20">
        <v>-8341810</v>
      </c>
      <c r="R16" s="20">
        <v>-15006164</v>
      </c>
      <c r="S16" s="20">
        <v>-4638156</v>
      </c>
      <c r="T16" s="20">
        <v>-4757014</v>
      </c>
      <c r="U16" s="20">
        <v>-65856156</v>
      </c>
      <c r="V16" s="20">
        <v>-75251326</v>
      </c>
      <c r="W16" s="20">
        <v>-121908182</v>
      </c>
      <c r="X16" s="20">
        <v>-229113952</v>
      </c>
      <c r="Y16" s="20">
        <v>107205770</v>
      </c>
      <c r="Z16" s="21">
        <v>-46.79</v>
      </c>
      <c r="AA16" s="22">
        <v>-229113952</v>
      </c>
    </row>
    <row r="17" spans="1:27" ht="12.75">
      <c r="A17" s="24" t="s">
        <v>44</v>
      </c>
      <c r="B17" s="25"/>
      <c r="C17" s="26">
        <f aca="true" t="shared" si="0" ref="C17:Y17">SUM(C6:C16)</f>
        <v>-12423846092</v>
      </c>
      <c r="D17" s="26">
        <f>SUM(D6:D16)</f>
        <v>0</v>
      </c>
      <c r="E17" s="27">
        <f t="shared" si="0"/>
        <v>-16569776771</v>
      </c>
      <c r="F17" s="28">
        <f t="shared" si="0"/>
        <v>-13995230568</v>
      </c>
      <c r="G17" s="28">
        <f t="shared" si="0"/>
        <v>-669265063</v>
      </c>
      <c r="H17" s="28">
        <f t="shared" si="0"/>
        <v>-939982430</v>
      </c>
      <c r="I17" s="28">
        <f t="shared" si="0"/>
        <v>-1226223947</v>
      </c>
      <c r="J17" s="28">
        <f t="shared" si="0"/>
        <v>-2835471440</v>
      </c>
      <c r="K17" s="28">
        <f t="shared" si="0"/>
        <v>-755077895</v>
      </c>
      <c r="L17" s="28">
        <f t="shared" si="0"/>
        <v>-1407160228</v>
      </c>
      <c r="M17" s="28">
        <f t="shared" si="0"/>
        <v>-1063820246</v>
      </c>
      <c r="N17" s="28">
        <f t="shared" si="0"/>
        <v>-3226058369</v>
      </c>
      <c r="O17" s="28">
        <f t="shared" si="0"/>
        <v>-1088438377</v>
      </c>
      <c r="P17" s="28">
        <f t="shared" si="0"/>
        <v>-965787773</v>
      </c>
      <c r="Q17" s="28">
        <f t="shared" si="0"/>
        <v>-1165405323</v>
      </c>
      <c r="R17" s="28">
        <f t="shared" si="0"/>
        <v>-3219631473</v>
      </c>
      <c r="S17" s="28">
        <f t="shared" si="0"/>
        <v>-831063288</v>
      </c>
      <c r="T17" s="28">
        <f t="shared" si="0"/>
        <v>-950233543</v>
      </c>
      <c r="U17" s="28">
        <f t="shared" si="0"/>
        <v>-1308456152</v>
      </c>
      <c r="V17" s="28">
        <f t="shared" si="0"/>
        <v>-3089752983</v>
      </c>
      <c r="W17" s="28">
        <f t="shared" si="0"/>
        <v>-12370914265</v>
      </c>
      <c r="X17" s="28">
        <f t="shared" si="0"/>
        <v>-13997475614</v>
      </c>
      <c r="Y17" s="28">
        <f t="shared" si="0"/>
        <v>1626561349</v>
      </c>
      <c r="Z17" s="29">
        <f>+IF(X17&lt;&gt;0,+(Y17/X17)*100,0)</f>
        <v>-11.620390660821336</v>
      </c>
      <c r="AA17" s="30">
        <f>SUM(AA6:AA16)</f>
        <v>-13995230568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1854167</v>
      </c>
      <c r="D21" s="18"/>
      <c r="E21" s="19"/>
      <c r="F21" s="20">
        <v>3574031</v>
      </c>
      <c r="G21" s="36">
        <v>86441</v>
      </c>
      <c r="H21" s="36">
        <v>30000</v>
      </c>
      <c r="I21" s="36">
        <v>65446</v>
      </c>
      <c r="J21" s="20">
        <v>181887</v>
      </c>
      <c r="K21" s="36">
        <v>69446</v>
      </c>
      <c r="L21" s="36">
        <v>11680</v>
      </c>
      <c r="M21" s="20">
        <v>29608</v>
      </c>
      <c r="N21" s="36">
        <v>110734</v>
      </c>
      <c r="O21" s="36">
        <v>15256</v>
      </c>
      <c r="P21" s="36">
        <v>37250</v>
      </c>
      <c r="Q21" s="20"/>
      <c r="R21" s="36">
        <v>52506</v>
      </c>
      <c r="S21" s="36">
        <v>12610</v>
      </c>
      <c r="T21" s="20">
        <v>2000</v>
      </c>
      <c r="U21" s="36">
        <v>76222</v>
      </c>
      <c r="V21" s="36">
        <v>90832</v>
      </c>
      <c r="W21" s="36">
        <v>435959</v>
      </c>
      <c r="X21" s="20">
        <v>3574031</v>
      </c>
      <c r="Y21" s="36">
        <v>-3138072</v>
      </c>
      <c r="Z21" s="37">
        <v>-87.8</v>
      </c>
      <c r="AA21" s="38">
        <v>3574031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7361345</v>
      </c>
      <c r="D23" s="40"/>
      <c r="E23" s="19">
        <v>217806262</v>
      </c>
      <c r="F23" s="20">
        <v>109779909</v>
      </c>
      <c r="G23" s="36">
        <v>-219974440</v>
      </c>
      <c r="H23" s="36">
        <v>220019896</v>
      </c>
      <c r="I23" s="36">
        <v>-53</v>
      </c>
      <c r="J23" s="20">
        <v>45403</v>
      </c>
      <c r="K23" s="36">
        <v>-62</v>
      </c>
      <c r="L23" s="36">
        <v>-5611</v>
      </c>
      <c r="M23" s="20">
        <v>-1864639</v>
      </c>
      <c r="N23" s="36">
        <v>-1870312</v>
      </c>
      <c r="O23" s="36">
        <v>1870093</v>
      </c>
      <c r="P23" s="36">
        <v>-54</v>
      </c>
      <c r="Q23" s="20">
        <v>-55</v>
      </c>
      <c r="R23" s="36">
        <v>1869984</v>
      </c>
      <c r="S23" s="36">
        <v>-59</v>
      </c>
      <c r="T23" s="20">
        <v>-55</v>
      </c>
      <c r="U23" s="36">
        <v>33738</v>
      </c>
      <c r="V23" s="36">
        <v>33624</v>
      </c>
      <c r="W23" s="36">
        <v>78699</v>
      </c>
      <c r="X23" s="20">
        <v>109806262</v>
      </c>
      <c r="Y23" s="36">
        <v>-109727563</v>
      </c>
      <c r="Z23" s="37">
        <v>-99.93</v>
      </c>
      <c r="AA23" s="38">
        <v>109779909</v>
      </c>
    </row>
    <row r="24" spans="1:27" ht="12.75">
      <c r="A24" s="23" t="s">
        <v>49</v>
      </c>
      <c r="B24" s="17"/>
      <c r="C24" s="18">
        <v>-1224774</v>
      </c>
      <c r="D24" s="18"/>
      <c r="E24" s="19">
        <v>23394248</v>
      </c>
      <c r="F24" s="20">
        <v>6655588</v>
      </c>
      <c r="G24" s="20">
        <v>-6716058</v>
      </c>
      <c r="H24" s="20">
        <v>6856768</v>
      </c>
      <c r="I24" s="20">
        <v>-5040</v>
      </c>
      <c r="J24" s="20">
        <v>135670</v>
      </c>
      <c r="K24" s="20">
        <v>-8225</v>
      </c>
      <c r="L24" s="20">
        <v>4253</v>
      </c>
      <c r="M24" s="20">
        <v>16190</v>
      </c>
      <c r="N24" s="20">
        <v>12218</v>
      </c>
      <c r="O24" s="20">
        <v>-12218</v>
      </c>
      <c r="P24" s="20">
        <v>-10805</v>
      </c>
      <c r="Q24" s="20">
        <v>8313</v>
      </c>
      <c r="R24" s="20">
        <v>-14710</v>
      </c>
      <c r="S24" s="20">
        <v>2492</v>
      </c>
      <c r="T24" s="20">
        <v>-1200</v>
      </c>
      <c r="U24" s="20">
        <v>-39808</v>
      </c>
      <c r="V24" s="20">
        <v>-38516</v>
      </c>
      <c r="W24" s="20">
        <v>94662</v>
      </c>
      <c r="X24" s="20">
        <v>23380628</v>
      </c>
      <c r="Y24" s="20">
        <v>-23285966</v>
      </c>
      <c r="Z24" s="21">
        <v>-99.6</v>
      </c>
      <c r="AA24" s="22">
        <v>6655588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-136450027</v>
      </c>
      <c r="D26" s="18"/>
      <c r="E26" s="19">
        <v>-360611735</v>
      </c>
      <c r="F26" s="20">
        <v>-414704624</v>
      </c>
      <c r="G26" s="20">
        <v>-29313543</v>
      </c>
      <c r="H26" s="20">
        <v>-18158144</v>
      </c>
      <c r="I26" s="20">
        <v>-5215617</v>
      </c>
      <c r="J26" s="20">
        <v>-52687304</v>
      </c>
      <c r="K26" s="20">
        <v>-12456087</v>
      </c>
      <c r="L26" s="20">
        <v>-8025277</v>
      </c>
      <c r="M26" s="20">
        <v>-21730130</v>
      </c>
      <c r="N26" s="20">
        <v>-42211494</v>
      </c>
      <c r="O26" s="20">
        <v>-7468289</v>
      </c>
      <c r="P26" s="20">
        <v>-16778732</v>
      </c>
      <c r="Q26" s="20">
        <v>-10856322</v>
      </c>
      <c r="R26" s="20">
        <v>-35103343</v>
      </c>
      <c r="S26" s="20">
        <v>-12516598</v>
      </c>
      <c r="T26" s="20">
        <v>-38628779</v>
      </c>
      <c r="U26" s="20">
        <v>-31326075</v>
      </c>
      <c r="V26" s="20">
        <v>-82471452</v>
      </c>
      <c r="W26" s="20">
        <v>-212473593</v>
      </c>
      <c r="X26" s="20">
        <v>-414704624</v>
      </c>
      <c r="Y26" s="20">
        <v>202231031</v>
      </c>
      <c r="Z26" s="21">
        <v>-48.77</v>
      </c>
      <c r="AA26" s="22">
        <v>-414704624</v>
      </c>
    </row>
    <row r="27" spans="1:27" ht="12.75">
      <c r="A27" s="24" t="s">
        <v>51</v>
      </c>
      <c r="B27" s="25"/>
      <c r="C27" s="26">
        <f aca="true" t="shared" si="1" ref="C27:Y27">SUM(C21:C26)</f>
        <v>-128459289</v>
      </c>
      <c r="D27" s="26">
        <f>SUM(D21:D26)</f>
        <v>0</v>
      </c>
      <c r="E27" s="27">
        <f t="shared" si="1"/>
        <v>-119411225</v>
      </c>
      <c r="F27" s="28">
        <f t="shared" si="1"/>
        <v>-294695096</v>
      </c>
      <c r="G27" s="28">
        <f t="shared" si="1"/>
        <v>-255917600</v>
      </c>
      <c r="H27" s="28">
        <f t="shared" si="1"/>
        <v>208748520</v>
      </c>
      <c r="I27" s="28">
        <f t="shared" si="1"/>
        <v>-5155264</v>
      </c>
      <c r="J27" s="28">
        <f t="shared" si="1"/>
        <v>-52324344</v>
      </c>
      <c r="K27" s="28">
        <f t="shared" si="1"/>
        <v>-12394928</v>
      </c>
      <c r="L27" s="28">
        <f t="shared" si="1"/>
        <v>-8014955</v>
      </c>
      <c r="M27" s="28">
        <f t="shared" si="1"/>
        <v>-23548971</v>
      </c>
      <c r="N27" s="28">
        <f t="shared" si="1"/>
        <v>-43958854</v>
      </c>
      <c r="O27" s="28">
        <f t="shared" si="1"/>
        <v>-5595158</v>
      </c>
      <c r="P27" s="28">
        <f t="shared" si="1"/>
        <v>-16752341</v>
      </c>
      <c r="Q27" s="28">
        <f t="shared" si="1"/>
        <v>-10848064</v>
      </c>
      <c r="R27" s="28">
        <f t="shared" si="1"/>
        <v>-33195563</v>
      </c>
      <c r="S27" s="28">
        <f t="shared" si="1"/>
        <v>-12501555</v>
      </c>
      <c r="T27" s="28">
        <f t="shared" si="1"/>
        <v>-38628034</v>
      </c>
      <c r="U27" s="28">
        <f t="shared" si="1"/>
        <v>-31255923</v>
      </c>
      <c r="V27" s="28">
        <f t="shared" si="1"/>
        <v>-82385512</v>
      </c>
      <c r="W27" s="28">
        <f t="shared" si="1"/>
        <v>-211864273</v>
      </c>
      <c r="X27" s="28">
        <f t="shared" si="1"/>
        <v>-277943703</v>
      </c>
      <c r="Y27" s="28">
        <f t="shared" si="1"/>
        <v>66079430</v>
      </c>
      <c r="Z27" s="29">
        <f>+IF(X27&lt;&gt;0,+(Y27/X27)*100,0)</f>
        <v>-23.774393622437994</v>
      </c>
      <c r="AA27" s="30">
        <f>SUM(AA21:AA26)</f>
        <v>-294695096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270007982</v>
      </c>
      <c r="D33" s="18"/>
      <c r="E33" s="19">
        <v>-60035988</v>
      </c>
      <c r="F33" s="20">
        <v>-54660735</v>
      </c>
      <c r="G33" s="20">
        <v>237225398</v>
      </c>
      <c r="H33" s="36">
        <v>-252170730</v>
      </c>
      <c r="I33" s="36">
        <v>-919382</v>
      </c>
      <c r="J33" s="36">
        <v>-15864714</v>
      </c>
      <c r="K33" s="20">
        <v>254748</v>
      </c>
      <c r="L33" s="20">
        <v>7727150</v>
      </c>
      <c r="M33" s="20">
        <v>196586664</v>
      </c>
      <c r="N33" s="20">
        <v>204568562</v>
      </c>
      <c r="O33" s="36">
        <v>-403007858</v>
      </c>
      <c r="P33" s="36">
        <v>199011036</v>
      </c>
      <c r="Q33" s="36">
        <v>-2782739</v>
      </c>
      <c r="R33" s="20">
        <v>-206779561</v>
      </c>
      <c r="S33" s="20">
        <v>1478263</v>
      </c>
      <c r="T33" s="20">
        <v>940165</v>
      </c>
      <c r="U33" s="20">
        <v>-6910591</v>
      </c>
      <c r="V33" s="36">
        <v>-4492163</v>
      </c>
      <c r="W33" s="36">
        <v>-22567876</v>
      </c>
      <c r="X33" s="36">
        <v>-62781518</v>
      </c>
      <c r="Y33" s="20">
        <v>40213642</v>
      </c>
      <c r="Z33" s="21">
        <v>-64.05</v>
      </c>
      <c r="AA33" s="22">
        <v>-54660735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38415867</v>
      </c>
      <c r="D35" s="18"/>
      <c r="E35" s="19">
        <v>2</v>
      </c>
      <c r="F35" s="20">
        <v>5503077</v>
      </c>
      <c r="G35" s="20">
        <v>78091</v>
      </c>
      <c r="H35" s="20">
        <v>740003</v>
      </c>
      <c r="I35" s="20">
        <v>320588</v>
      </c>
      <c r="J35" s="20">
        <v>1138682</v>
      </c>
      <c r="K35" s="20">
        <v>326061</v>
      </c>
      <c r="L35" s="20">
        <v>319022</v>
      </c>
      <c r="M35" s="20">
        <v>1412329</v>
      </c>
      <c r="N35" s="20">
        <v>2057412</v>
      </c>
      <c r="O35" s="20">
        <v>404828</v>
      </c>
      <c r="P35" s="20">
        <v>-118655</v>
      </c>
      <c r="Q35" s="20">
        <v>565450</v>
      </c>
      <c r="R35" s="20">
        <v>851623</v>
      </c>
      <c r="S35" s="20">
        <v>288204</v>
      </c>
      <c r="T35" s="20">
        <v>516296</v>
      </c>
      <c r="U35" s="20">
        <v>915060</v>
      </c>
      <c r="V35" s="20">
        <v>1719560</v>
      </c>
      <c r="W35" s="20">
        <v>5767277</v>
      </c>
      <c r="X35" s="20">
        <v>5503077</v>
      </c>
      <c r="Y35" s="20">
        <v>264200</v>
      </c>
      <c r="Z35" s="21">
        <v>4.8</v>
      </c>
      <c r="AA35" s="22">
        <v>5503077</v>
      </c>
    </row>
    <row r="36" spans="1:27" ht="12.75">
      <c r="A36" s="24" t="s">
        <v>57</v>
      </c>
      <c r="B36" s="25"/>
      <c r="C36" s="26">
        <f aca="true" t="shared" si="2" ref="C36:Y36">SUM(C31:C35)</f>
        <v>308423849</v>
      </c>
      <c r="D36" s="26">
        <f>SUM(D31:D35)</f>
        <v>0</v>
      </c>
      <c r="E36" s="27">
        <f t="shared" si="2"/>
        <v>-60035986</v>
      </c>
      <c r="F36" s="28">
        <f t="shared" si="2"/>
        <v>-49157658</v>
      </c>
      <c r="G36" s="28">
        <f t="shared" si="2"/>
        <v>237303489</v>
      </c>
      <c r="H36" s="28">
        <f t="shared" si="2"/>
        <v>-251430727</v>
      </c>
      <c r="I36" s="28">
        <f t="shared" si="2"/>
        <v>-598794</v>
      </c>
      <c r="J36" s="28">
        <f t="shared" si="2"/>
        <v>-14726032</v>
      </c>
      <c r="K36" s="28">
        <f t="shared" si="2"/>
        <v>580809</v>
      </c>
      <c r="L36" s="28">
        <f t="shared" si="2"/>
        <v>8046172</v>
      </c>
      <c r="M36" s="28">
        <f t="shared" si="2"/>
        <v>197998993</v>
      </c>
      <c r="N36" s="28">
        <f t="shared" si="2"/>
        <v>206625974</v>
      </c>
      <c r="O36" s="28">
        <f t="shared" si="2"/>
        <v>-402603030</v>
      </c>
      <c r="P36" s="28">
        <f t="shared" si="2"/>
        <v>198892381</v>
      </c>
      <c r="Q36" s="28">
        <f t="shared" si="2"/>
        <v>-2217289</v>
      </c>
      <c r="R36" s="28">
        <f t="shared" si="2"/>
        <v>-205927938</v>
      </c>
      <c r="S36" s="28">
        <f t="shared" si="2"/>
        <v>1766467</v>
      </c>
      <c r="T36" s="28">
        <f t="shared" si="2"/>
        <v>1456461</v>
      </c>
      <c r="U36" s="28">
        <f t="shared" si="2"/>
        <v>-5995531</v>
      </c>
      <c r="V36" s="28">
        <f t="shared" si="2"/>
        <v>-2772603</v>
      </c>
      <c r="W36" s="28">
        <f t="shared" si="2"/>
        <v>-16800599</v>
      </c>
      <c r="X36" s="28">
        <f t="shared" si="2"/>
        <v>-57278441</v>
      </c>
      <c r="Y36" s="28">
        <f t="shared" si="2"/>
        <v>40477842</v>
      </c>
      <c r="Z36" s="29">
        <f>+IF(X36&lt;&gt;0,+(Y36/X36)*100,0)</f>
        <v>-70.66854700182918</v>
      </c>
      <c r="AA36" s="30">
        <f>SUM(AA31:AA35)</f>
        <v>-49157658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-12243881532</v>
      </c>
      <c r="D38" s="32">
        <f>+D17+D27+D36</f>
        <v>0</v>
      </c>
      <c r="E38" s="33">
        <f t="shared" si="3"/>
        <v>-16749223982</v>
      </c>
      <c r="F38" s="2">
        <f t="shared" si="3"/>
        <v>-14339083322</v>
      </c>
      <c r="G38" s="2">
        <f t="shared" si="3"/>
        <v>-687879174</v>
      </c>
      <c r="H38" s="2">
        <f t="shared" si="3"/>
        <v>-982664637</v>
      </c>
      <c r="I38" s="2">
        <f t="shared" si="3"/>
        <v>-1231978005</v>
      </c>
      <c r="J38" s="2">
        <f t="shared" si="3"/>
        <v>-2902521816</v>
      </c>
      <c r="K38" s="2">
        <f t="shared" si="3"/>
        <v>-766892014</v>
      </c>
      <c r="L38" s="2">
        <f t="shared" si="3"/>
        <v>-1407129011</v>
      </c>
      <c r="M38" s="2">
        <f t="shared" si="3"/>
        <v>-889370224</v>
      </c>
      <c r="N38" s="2">
        <f t="shared" si="3"/>
        <v>-3063391249</v>
      </c>
      <c r="O38" s="2">
        <f t="shared" si="3"/>
        <v>-1496636565</v>
      </c>
      <c r="P38" s="2">
        <f t="shared" si="3"/>
        <v>-783647733</v>
      </c>
      <c r="Q38" s="2">
        <f t="shared" si="3"/>
        <v>-1178470676</v>
      </c>
      <c r="R38" s="2">
        <f t="shared" si="3"/>
        <v>-3458754974</v>
      </c>
      <c r="S38" s="2">
        <f t="shared" si="3"/>
        <v>-841798376</v>
      </c>
      <c r="T38" s="2">
        <f t="shared" si="3"/>
        <v>-987405116</v>
      </c>
      <c r="U38" s="2">
        <f t="shared" si="3"/>
        <v>-1345707606</v>
      </c>
      <c r="V38" s="2">
        <f t="shared" si="3"/>
        <v>-3174911098</v>
      </c>
      <c r="W38" s="2">
        <f t="shared" si="3"/>
        <v>-12599579137</v>
      </c>
      <c r="X38" s="2">
        <f t="shared" si="3"/>
        <v>-14332697758</v>
      </c>
      <c r="Y38" s="2">
        <f t="shared" si="3"/>
        <v>1733118621</v>
      </c>
      <c r="Z38" s="34">
        <f>+IF(X38&lt;&gt;0,+(Y38/X38)*100,0)</f>
        <v>-12.092061454603932</v>
      </c>
      <c r="AA38" s="35">
        <f>+AA17+AA27+AA36</f>
        <v>-14339083322</v>
      </c>
    </row>
    <row r="39" spans="1:27" ht="12.75">
      <c r="A39" s="23" t="s">
        <v>59</v>
      </c>
      <c r="B39" s="17"/>
      <c r="C39" s="32">
        <v>604221263</v>
      </c>
      <c r="D39" s="32"/>
      <c r="E39" s="33">
        <v>375459973</v>
      </c>
      <c r="F39" s="2">
        <v>289696841</v>
      </c>
      <c r="G39" s="2">
        <v>600527258</v>
      </c>
      <c r="H39" s="2">
        <f>+G40+H60</f>
        <v>-148771724</v>
      </c>
      <c r="I39" s="2">
        <f>+H40+I60</f>
        <v>-1117133781</v>
      </c>
      <c r="J39" s="2">
        <f>+G39</f>
        <v>600527258</v>
      </c>
      <c r="K39" s="2">
        <f>+I40+K60</f>
        <v>-2347960851</v>
      </c>
      <c r="L39" s="2">
        <f>+K40+L60</f>
        <v>-3188307892</v>
      </c>
      <c r="M39" s="2">
        <f>+L40+M60</f>
        <v>-4616429255</v>
      </c>
      <c r="N39" s="2">
        <f>+K39</f>
        <v>-2347960851</v>
      </c>
      <c r="O39" s="2">
        <f>+M40+O60</f>
        <v>-5494520686</v>
      </c>
      <c r="P39" s="2">
        <f>+O40+P60</f>
        <v>-7005221348</v>
      </c>
      <c r="Q39" s="2">
        <f>+P40+Q60</f>
        <v>-7778615899</v>
      </c>
      <c r="R39" s="2">
        <f>+O39</f>
        <v>-5494520686</v>
      </c>
      <c r="S39" s="2">
        <f>+Q40+S60</f>
        <v>-8979751212</v>
      </c>
      <c r="T39" s="2">
        <f>+S40+T60</f>
        <v>-9808971064</v>
      </c>
      <c r="U39" s="2">
        <f>+T40+U60</f>
        <v>-10830109749</v>
      </c>
      <c r="V39" s="2">
        <f>+S39</f>
        <v>-8979751212</v>
      </c>
      <c r="W39" s="2">
        <f>+G39</f>
        <v>600527258</v>
      </c>
      <c r="X39" s="2">
        <v>16413766</v>
      </c>
      <c r="Y39" s="2">
        <f>+W39-X39</f>
        <v>584113492</v>
      </c>
      <c r="Z39" s="34">
        <f>+IF(X39&lt;&gt;0,+(Y39/X39)*100,0)</f>
        <v>3558.680512443031</v>
      </c>
      <c r="AA39" s="35">
        <v>289696841</v>
      </c>
    </row>
    <row r="40" spans="1:27" ht="12.75">
      <c r="A40" s="41" t="s">
        <v>61</v>
      </c>
      <c r="B40" s="42" t="s">
        <v>60</v>
      </c>
      <c r="C40" s="43">
        <f>+C38+C39</f>
        <v>-11639660269</v>
      </c>
      <c r="D40" s="43">
        <f aca="true" t="shared" si="4" ref="D40:AA40">+D38+D39</f>
        <v>0</v>
      </c>
      <c r="E40" s="44">
        <f t="shared" si="4"/>
        <v>-16373764009</v>
      </c>
      <c r="F40" s="45">
        <f t="shared" si="4"/>
        <v>-14049386481</v>
      </c>
      <c r="G40" s="45">
        <f t="shared" si="4"/>
        <v>-87351916</v>
      </c>
      <c r="H40" s="45">
        <f t="shared" si="4"/>
        <v>-1131436361</v>
      </c>
      <c r="I40" s="45">
        <f t="shared" si="4"/>
        <v>-2349111786</v>
      </c>
      <c r="J40" s="45">
        <f>+I40</f>
        <v>-2349111786</v>
      </c>
      <c r="K40" s="45">
        <f t="shared" si="4"/>
        <v>-3114852865</v>
      </c>
      <c r="L40" s="45">
        <f t="shared" si="4"/>
        <v>-4595436903</v>
      </c>
      <c r="M40" s="45">
        <f t="shared" si="4"/>
        <v>-5505799479</v>
      </c>
      <c r="N40" s="45">
        <f>+M40</f>
        <v>-5505799479</v>
      </c>
      <c r="O40" s="45">
        <f t="shared" si="4"/>
        <v>-6991157251</v>
      </c>
      <c r="P40" s="45">
        <f t="shared" si="4"/>
        <v>-7788869081</v>
      </c>
      <c r="Q40" s="45">
        <f t="shared" si="4"/>
        <v>-8957086575</v>
      </c>
      <c r="R40" s="45">
        <f>+Q40</f>
        <v>-8957086575</v>
      </c>
      <c r="S40" s="45">
        <f t="shared" si="4"/>
        <v>-9821549588</v>
      </c>
      <c r="T40" s="45">
        <f t="shared" si="4"/>
        <v>-10796376180</v>
      </c>
      <c r="U40" s="45">
        <f t="shared" si="4"/>
        <v>-12175817355</v>
      </c>
      <c r="V40" s="45">
        <f>+U40</f>
        <v>-12175817355</v>
      </c>
      <c r="W40" s="45">
        <f>+V40</f>
        <v>-12175817355</v>
      </c>
      <c r="X40" s="45">
        <f t="shared" si="4"/>
        <v>-14316283992</v>
      </c>
      <c r="Y40" s="45">
        <f t="shared" si="4"/>
        <v>2317232113</v>
      </c>
      <c r="Z40" s="46">
        <f>+IF(X40&lt;&gt;0,+(Y40/X40)*100,0)</f>
        <v>-16.185988726508075</v>
      </c>
      <c r="AA40" s="47">
        <f t="shared" si="4"/>
        <v>-14049386481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600527258</v>
      </c>
      <c r="H60">
        <v>-61419808</v>
      </c>
      <c r="I60">
        <v>14302580</v>
      </c>
      <c r="J60">
        <v>600527258</v>
      </c>
      <c r="K60">
        <v>1150935</v>
      </c>
      <c r="L60">
        <v>-73455027</v>
      </c>
      <c r="M60">
        <v>-20992352</v>
      </c>
      <c r="N60">
        <v>1150935</v>
      </c>
      <c r="O60">
        <v>11278793</v>
      </c>
      <c r="P60">
        <v>-14064097</v>
      </c>
      <c r="Q60">
        <v>10253182</v>
      </c>
      <c r="R60">
        <v>11278793</v>
      </c>
      <c r="S60">
        <v>-22664637</v>
      </c>
      <c r="T60">
        <v>12578524</v>
      </c>
      <c r="U60">
        <v>-33733569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-2482501114</v>
      </c>
      <c r="D14" s="18"/>
      <c r="E14" s="19">
        <v>-2335197320</v>
      </c>
      <c r="F14" s="20">
        <v>-2228574256</v>
      </c>
      <c r="G14" s="20">
        <v>-90863425</v>
      </c>
      <c r="H14" s="20">
        <v>-99296524</v>
      </c>
      <c r="I14" s="20">
        <v>-111299364</v>
      </c>
      <c r="J14" s="20">
        <v>-301459313</v>
      </c>
      <c r="K14" s="20">
        <v>-133043860</v>
      </c>
      <c r="L14" s="20">
        <v>-111751342</v>
      </c>
      <c r="M14" s="20">
        <v>-193928943</v>
      </c>
      <c r="N14" s="20">
        <v>-438724145</v>
      </c>
      <c r="O14" s="20">
        <v>-74974556</v>
      </c>
      <c r="P14" s="20">
        <v>-173082495</v>
      </c>
      <c r="Q14" s="20">
        <v>-210602748</v>
      </c>
      <c r="R14" s="20">
        <v>-458659799</v>
      </c>
      <c r="S14" s="20">
        <v>-107170800</v>
      </c>
      <c r="T14" s="20">
        <v>-132996414</v>
      </c>
      <c r="U14" s="20">
        <v>-198317871</v>
      </c>
      <c r="V14" s="20">
        <v>-438485085</v>
      </c>
      <c r="W14" s="20">
        <v>-1637328342</v>
      </c>
      <c r="X14" s="20">
        <v>-2228574256</v>
      </c>
      <c r="Y14" s="20">
        <v>591245914</v>
      </c>
      <c r="Z14" s="21">
        <v>-26.53</v>
      </c>
      <c r="AA14" s="22">
        <v>-2228574256</v>
      </c>
    </row>
    <row r="15" spans="1:27" ht="12.75">
      <c r="A15" s="23" t="s">
        <v>42</v>
      </c>
      <c r="B15" s="17"/>
      <c r="C15" s="18">
        <v>-280783989</v>
      </c>
      <c r="D15" s="18"/>
      <c r="E15" s="19">
        <v>-140825772</v>
      </c>
      <c r="F15" s="20">
        <v>-190825772</v>
      </c>
      <c r="G15" s="20">
        <v>-2573</v>
      </c>
      <c r="H15" s="20">
        <v>-34385</v>
      </c>
      <c r="I15" s="20">
        <v>-14067</v>
      </c>
      <c r="J15" s="20">
        <v>-51025</v>
      </c>
      <c r="K15" s="20">
        <v>-57</v>
      </c>
      <c r="L15" s="20">
        <v>-173303</v>
      </c>
      <c r="M15" s="20">
        <v>-3504</v>
      </c>
      <c r="N15" s="20">
        <v>-176864</v>
      </c>
      <c r="O15" s="20">
        <v>-33259</v>
      </c>
      <c r="P15" s="20">
        <v>-9204</v>
      </c>
      <c r="Q15" s="20">
        <v>-91487</v>
      </c>
      <c r="R15" s="20">
        <v>-133950</v>
      </c>
      <c r="S15" s="20"/>
      <c r="T15" s="20">
        <v>-78713</v>
      </c>
      <c r="U15" s="20">
        <v>-7270</v>
      </c>
      <c r="V15" s="20">
        <v>-85983</v>
      </c>
      <c r="W15" s="20">
        <v>-447822</v>
      </c>
      <c r="X15" s="20">
        <v>-190825772</v>
      </c>
      <c r="Y15" s="20">
        <v>190377950</v>
      </c>
      <c r="Z15" s="21">
        <v>-99.77</v>
      </c>
      <c r="AA15" s="22">
        <v>-190825772</v>
      </c>
    </row>
    <row r="16" spans="1:27" ht="12.75">
      <c r="A16" s="23" t="s">
        <v>43</v>
      </c>
      <c r="B16" s="17" t="s">
        <v>6</v>
      </c>
      <c r="C16" s="18"/>
      <c r="D16" s="18"/>
      <c r="E16" s="19">
        <v>-2000000</v>
      </c>
      <c r="F16" s="20">
        <v>-1200000</v>
      </c>
      <c r="G16" s="20"/>
      <c r="H16" s="20">
        <v>-76951</v>
      </c>
      <c r="I16" s="20">
        <v>-286972</v>
      </c>
      <c r="J16" s="20">
        <v>-363923</v>
      </c>
      <c r="K16" s="20">
        <v>-64929</v>
      </c>
      <c r="L16" s="20">
        <v>-47724</v>
      </c>
      <c r="M16" s="20">
        <v>-93233</v>
      </c>
      <c r="N16" s="20">
        <v>-205886</v>
      </c>
      <c r="O16" s="20">
        <v>-2000</v>
      </c>
      <c r="P16" s="20">
        <v>-43145</v>
      </c>
      <c r="Q16" s="20">
        <v>-257847</v>
      </c>
      <c r="R16" s="20">
        <v>-302992</v>
      </c>
      <c r="S16" s="20">
        <v>-16500</v>
      </c>
      <c r="T16" s="20">
        <v>-371686</v>
      </c>
      <c r="U16" s="20">
        <v>71327</v>
      </c>
      <c r="V16" s="20">
        <v>-316859</v>
      </c>
      <c r="W16" s="20">
        <v>-1189660</v>
      </c>
      <c r="X16" s="20">
        <v>-1200000</v>
      </c>
      <c r="Y16" s="20">
        <v>10340</v>
      </c>
      <c r="Z16" s="21">
        <v>-0.86</v>
      </c>
      <c r="AA16" s="22">
        <v>-1200000</v>
      </c>
    </row>
    <row r="17" spans="1:27" ht="12.75">
      <c r="A17" s="24" t="s">
        <v>44</v>
      </c>
      <c r="B17" s="25"/>
      <c r="C17" s="26">
        <f aca="true" t="shared" si="0" ref="C17:Y17">SUM(C6:C16)</f>
        <v>-2763285103</v>
      </c>
      <c r="D17" s="26">
        <f>SUM(D6:D16)</f>
        <v>0</v>
      </c>
      <c r="E17" s="27">
        <f t="shared" si="0"/>
        <v>-2478023092</v>
      </c>
      <c r="F17" s="28">
        <f t="shared" si="0"/>
        <v>-2420600028</v>
      </c>
      <c r="G17" s="28">
        <f t="shared" si="0"/>
        <v>-90865998</v>
      </c>
      <c r="H17" s="28">
        <f t="shared" si="0"/>
        <v>-99407860</v>
      </c>
      <c r="I17" s="28">
        <f t="shared" si="0"/>
        <v>-111600403</v>
      </c>
      <c r="J17" s="28">
        <f t="shared" si="0"/>
        <v>-301874261</v>
      </c>
      <c r="K17" s="28">
        <f t="shared" si="0"/>
        <v>-133108846</v>
      </c>
      <c r="L17" s="28">
        <f t="shared" si="0"/>
        <v>-111972369</v>
      </c>
      <c r="M17" s="28">
        <f t="shared" si="0"/>
        <v>-194025680</v>
      </c>
      <c r="N17" s="28">
        <f t="shared" si="0"/>
        <v>-439106895</v>
      </c>
      <c r="O17" s="28">
        <f t="shared" si="0"/>
        <v>-75009815</v>
      </c>
      <c r="P17" s="28">
        <f t="shared" si="0"/>
        <v>-173134844</v>
      </c>
      <c r="Q17" s="28">
        <f t="shared" si="0"/>
        <v>-210952082</v>
      </c>
      <c r="R17" s="28">
        <f t="shared" si="0"/>
        <v>-459096741</v>
      </c>
      <c r="S17" s="28">
        <f t="shared" si="0"/>
        <v>-107187300</v>
      </c>
      <c r="T17" s="28">
        <f t="shared" si="0"/>
        <v>-133446813</v>
      </c>
      <c r="U17" s="28">
        <f t="shared" si="0"/>
        <v>-198253814</v>
      </c>
      <c r="V17" s="28">
        <f t="shared" si="0"/>
        <v>-438887927</v>
      </c>
      <c r="W17" s="28">
        <f t="shared" si="0"/>
        <v>-1638965824</v>
      </c>
      <c r="X17" s="28">
        <f t="shared" si="0"/>
        <v>-2420600028</v>
      </c>
      <c r="Y17" s="28">
        <f t="shared" si="0"/>
        <v>781634204</v>
      </c>
      <c r="Z17" s="29">
        <f>+IF(X17&lt;&gt;0,+(Y17/X17)*100,0)</f>
        <v>-32.29092766085021</v>
      </c>
      <c r="AA17" s="30">
        <f>SUM(AA6:AA16)</f>
        <v>-2420600028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79295034</v>
      </c>
      <c r="D33" s="18"/>
      <c r="E33" s="19">
        <v>-39753679</v>
      </c>
      <c r="F33" s="20">
        <v>-39753679</v>
      </c>
      <c r="G33" s="20">
        <v>40400069</v>
      </c>
      <c r="H33" s="36">
        <v>-40344766</v>
      </c>
      <c r="I33" s="36">
        <v>-500145</v>
      </c>
      <c r="J33" s="36">
        <v>-444842</v>
      </c>
      <c r="K33" s="20">
        <v>495514</v>
      </c>
      <c r="L33" s="20">
        <v>38645</v>
      </c>
      <c r="M33" s="20">
        <v>-83822</v>
      </c>
      <c r="N33" s="20">
        <v>450337</v>
      </c>
      <c r="O33" s="36">
        <v>64991</v>
      </c>
      <c r="P33" s="36">
        <v>75177</v>
      </c>
      <c r="Q33" s="36">
        <v>-78174</v>
      </c>
      <c r="R33" s="20">
        <v>61994</v>
      </c>
      <c r="S33" s="20">
        <v>-30454</v>
      </c>
      <c r="T33" s="20">
        <v>-39885</v>
      </c>
      <c r="U33" s="20">
        <v>22694</v>
      </c>
      <c r="V33" s="36">
        <v>-47645</v>
      </c>
      <c r="W33" s="36">
        <v>19844</v>
      </c>
      <c r="X33" s="36">
        <v>-39753679</v>
      </c>
      <c r="Y33" s="20">
        <v>39773523</v>
      </c>
      <c r="Z33" s="21">
        <v>-100.05</v>
      </c>
      <c r="AA33" s="22">
        <v>-39753679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79295034</v>
      </c>
      <c r="D36" s="26">
        <f>SUM(D31:D35)</f>
        <v>0</v>
      </c>
      <c r="E36" s="27">
        <f t="shared" si="2"/>
        <v>-39753679</v>
      </c>
      <c r="F36" s="28">
        <f t="shared" si="2"/>
        <v>-39753679</v>
      </c>
      <c r="G36" s="28">
        <f t="shared" si="2"/>
        <v>40400069</v>
      </c>
      <c r="H36" s="28">
        <f t="shared" si="2"/>
        <v>-40344766</v>
      </c>
      <c r="I36" s="28">
        <f t="shared" si="2"/>
        <v>-500145</v>
      </c>
      <c r="J36" s="28">
        <f t="shared" si="2"/>
        <v>-444842</v>
      </c>
      <c r="K36" s="28">
        <f t="shared" si="2"/>
        <v>495514</v>
      </c>
      <c r="L36" s="28">
        <f t="shared" si="2"/>
        <v>38645</v>
      </c>
      <c r="M36" s="28">
        <f t="shared" si="2"/>
        <v>-83822</v>
      </c>
      <c r="N36" s="28">
        <f t="shared" si="2"/>
        <v>450337</v>
      </c>
      <c r="O36" s="28">
        <f t="shared" si="2"/>
        <v>64991</v>
      </c>
      <c r="P36" s="28">
        <f t="shared" si="2"/>
        <v>75177</v>
      </c>
      <c r="Q36" s="28">
        <f t="shared" si="2"/>
        <v>-78174</v>
      </c>
      <c r="R36" s="28">
        <f t="shared" si="2"/>
        <v>61994</v>
      </c>
      <c r="S36" s="28">
        <f t="shared" si="2"/>
        <v>-30454</v>
      </c>
      <c r="T36" s="28">
        <f t="shared" si="2"/>
        <v>-39885</v>
      </c>
      <c r="U36" s="28">
        <f t="shared" si="2"/>
        <v>22694</v>
      </c>
      <c r="V36" s="28">
        <f t="shared" si="2"/>
        <v>-47645</v>
      </c>
      <c r="W36" s="28">
        <f t="shared" si="2"/>
        <v>19844</v>
      </c>
      <c r="X36" s="28">
        <f t="shared" si="2"/>
        <v>-39753679</v>
      </c>
      <c r="Y36" s="28">
        <f t="shared" si="2"/>
        <v>39773523</v>
      </c>
      <c r="Z36" s="29">
        <f>+IF(X36&lt;&gt;0,+(Y36/X36)*100,0)</f>
        <v>-100.04991739255127</v>
      </c>
      <c r="AA36" s="30">
        <f>SUM(AA31:AA35)</f>
        <v>-39753679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-2683990069</v>
      </c>
      <c r="D38" s="32">
        <f>+D17+D27+D36</f>
        <v>0</v>
      </c>
      <c r="E38" s="33">
        <f t="shared" si="3"/>
        <v>-2517776771</v>
      </c>
      <c r="F38" s="2">
        <f t="shared" si="3"/>
        <v>-2460353707</v>
      </c>
      <c r="G38" s="2">
        <f t="shared" si="3"/>
        <v>-50465929</v>
      </c>
      <c r="H38" s="2">
        <f t="shared" si="3"/>
        <v>-139752626</v>
      </c>
      <c r="I38" s="2">
        <f t="shared" si="3"/>
        <v>-112100548</v>
      </c>
      <c r="J38" s="2">
        <f t="shared" si="3"/>
        <v>-302319103</v>
      </c>
      <c r="K38" s="2">
        <f t="shared" si="3"/>
        <v>-132613332</v>
      </c>
      <c r="L38" s="2">
        <f t="shared" si="3"/>
        <v>-111933724</v>
      </c>
      <c r="M38" s="2">
        <f t="shared" si="3"/>
        <v>-194109502</v>
      </c>
      <c r="N38" s="2">
        <f t="shared" si="3"/>
        <v>-438656558</v>
      </c>
      <c r="O38" s="2">
        <f t="shared" si="3"/>
        <v>-74944824</v>
      </c>
      <c r="P38" s="2">
        <f t="shared" si="3"/>
        <v>-173059667</v>
      </c>
      <c r="Q38" s="2">
        <f t="shared" si="3"/>
        <v>-211030256</v>
      </c>
      <c r="R38" s="2">
        <f t="shared" si="3"/>
        <v>-459034747</v>
      </c>
      <c r="S38" s="2">
        <f t="shared" si="3"/>
        <v>-107217754</v>
      </c>
      <c r="T38" s="2">
        <f t="shared" si="3"/>
        <v>-133486698</v>
      </c>
      <c r="U38" s="2">
        <f t="shared" si="3"/>
        <v>-198231120</v>
      </c>
      <c r="V38" s="2">
        <f t="shared" si="3"/>
        <v>-438935572</v>
      </c>
      <c r="W38" s="2">
        <f t="shared" si="3"/>
        <v>-1638945980</v>
      </c>
      <c r="X38" s="2">
        <f t="shared" si="3"/>
        <v>-2460353707</v>
      </c>
      <c r="Y38" s="2">
        <f t="shared" si="3"/>
        <v>821407727</v>
      </c>
      <c r="Z38" s="34">
        <f>+IF(X38&lt;&gt;0,+(Y38/X38)*100,0)</f>
        <v>-33.38575769260318</v>
      </c>
      <c r="AA38" s="35">
        <f>+AA17+AA27+AA36</f>
        <v>-2460353707</v>
      </c>
    </row>
    <row r="39" spans="1:27" ht="12.75">
      <c r="A39" s="23" t="s">
        <v>59</v>
      </c>
      <c r="B39" s="17"/>
      <c r="C39" s="32">
        <v>3358095</v>
      </c>
      <c r="D39" s="32"/>
      <c r="E39" s="33"/>
      <c r="F39" s="2"/>
      <c r="G39" s="2">
        <v>60777184</v>
      </c>
      <c r="H39" s="2">
        <f>+G40+H60</f>
        <v>-46890437</v>
      </c>
      <c r="I39" s="2">
        <f>+H40+I60</f>
        <v>-189121572</v>
      </c>
      <c r="J39" s="2">
        <f>+G39</f>
        <v>60777184</v>
      </c>
      <c r="K39" s="2">
        <f>+I40+K60</f>
        <v>-301237729</v>
      </c>
      <c r="L39" s="2">
        <f>+K40+L60</f>
        <v>-433851061</v>
      </c>
      <c r="M39" s="2">
        <f>+L40+M60</f>
        <v>-545784785</v>
      </c>
      <c r="N39" s="2">
        <f>+K39</f>
        <v>-301237729</v>
      </c>
      <c r="O39" s="2">
        <f>+M40+O60</f>
        <v>-739894287</v>
      </c>
      <c r="P39" s="2">
        <f>+O40+P60</f>
        <v>-814839111</v>
      </c>
      <c r="Q39" s="2">
        <f>+P40+Q60</f>
        <v>-987698788</v>
      </c>
      <c r="R39" s="2">
        <f>+O39</f>
        <v>-739894287</v>
      </c>
      <c r="S39" s="2">
        <f>+Q40+S60</f>
        <v>-1198729044</v>
      </c>
      <c r="T39" s="2">
        <f>+S40+T60</f>
        <v>-1305946798</v>
      </c>
      <c r="U39" s="2">
        <f>+T40+U60</f>
        <v>-1439433496</v>
      </c>
      <c r="V39" s="2">
        <f>+S39</f>
        <v>-1198729044</v>
      </c>
      <c r="W39" s="2">
        <f>+G39</f>
        <v>60777184</v>
      </c>
      <c r="X39" s="2"/>
      <c r="Y39" s="2">
        <f>+W39-X39</f>
        <v>60777184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-2680631974</v>
      </c>
      <c r="D40" s="43">
        <f aca="true" t="shared" si="4" ref="D40:AA40">+D38+D39</f>
        <v>0</v>
      </c>
      <c r="E40" s="44">
        <f t="shared" si="4"/>
        <v>-2517776771</v>
      </c>
      <c r="F40" s="45">
        <f t="shared" si="4"/>
        <v>-2460353707</v>
      </c>
      <c r="G40" s="45">
        <f t="shared" si="4"/>
        <v>10311255</v>
      </c>
      <c r="H40" s="45">
        <f t="shared" si="4"/>
        <v>-186643063</v>
      </c>
      <c r="I40" s="45">
        <f t="shared" si="4"/>
        <v>-301222120</v>
      </c>
      <c r="J40" s="45">
        <f>+I40</f>
        <v>-301222120</v>
      </c>
      <c r="K40" s="45">
        <f t="shared" si="4"/>
        <v>-433851061</v>
      </c>
      <c r="L40" s="45">
        <f t="shared" si="4"/>
        <v>-545784785</v>
      </c>
      <c r="M40" s="45">
        <f t="shared" si="4"/>
        <v>-739894287</v>
      </c>
      <c r="N40" s="45">
        <f>+M40</f>
        <v>-739894287</v>
      </c>
      <c r="O40" s="45">
        <f t="shared" si="4"/>
        <v>-814839111</v>
      </c>
      <c r="P40" s="45">
        <f t="shared" si="4"/>
        <v>-987898778</v>
      </c>
      <c r="Q40" s="45">
        <f t="shared" si="4"/>
        <v>-1198729044</v>
      </c>
      <c r="R40" s="45">
        <f>+Q40</f>
        <v>-1198729044</v>
      </c>
      <c r="S40" s="45">
        <f t="shared" si="4"/>
        <v>-1305946798</v>
      </c>
      <c r="T40" s="45">
        <f t="shared" si="4"/>
        <v>-1439433496</v>
      </c>
      <c r="U40" s="45">
        <f t="shared" si="4"/>
        <v>-1637664616</v>
      </c>
      <c r="V40" s="45">
        <f>+U40</f>
        <v>-1637664616</v>
      </c>
      <c r="W40" s="45">
        <f>+V40</f>
        <v>-1637664616</v>
      </c>
      <c r="X40" s="45">
        <f t="shared" si="4"/>
        <v>-2460353707</v>
      </c>
      <c r="Y40" s="45">
        <f t="shared" si="4"/>
        <v>882184911</v>
      </c>
      <c r="Z40" s="46">
        <f>+IF(X40&lt;&gt;0,+(Y40/X40)*100,0)</f>
        <v>-35.856019745863314</v>
      </c>
      <c r="AA40" s="47">
        <f t="shared" si="4"/>
        <v>-2460353707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7" ht="12.75" hidden="1">
      <c r="G60">
        <v>60777184</v>
      </c>
      <c r="H60">
        <v>-57201692</v>
      </c>
      <c r="I60">
        <v>-2478509</v>
      </c>
      <c r="J60">
        <v>60777184</v>
      </c>
      <c r="K60">
        <v>-15609</v>
      </c>
      <c r="N60">
        <v>-15609</v>
      </c>
      <c r="Q60">
        <v>199990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-352124281</v>
      </c>
      <c r="F14" s="20">
        <v>-326317011</v>
      </c>
      <c r="G14" s="20"/>
      <c r="H14" s="20"/>
      <c r="I14" s="20"/>
      <c r="J14" s="20"/>
      <c r="K14" s="20">
        <v>-16146743</v>
      </c>
      <c r="L14" s="20"/>
      <c r="M14" s="20"/>
      <c r="N14" s="20">
        <v>-16146743</v>
      </c>
      <c r="O14" s="20">
        <v>-32117251</v>
      </c>
      <c r="P14" s="20"/>
      <c r="Q14" s="20">
        <v>-27946913</v>
      </c>
      <c r="R14" s="20">
        <v>-60064164</v>
      </c>
      <c r="S14" s="20">
        <v>-14558739</v>
      </c>
      <c r="T14" s="20">
        <v>-30755790</v>
      </c>
      <c r="U14" s="20">
        <v>-27277050</v>
      </c>
      <c r="V14" s="20">
        <v>-72591579</v>
      </c>
      <c r="W14" s="20">
        <v>-148802486</v>
      </c>
      <c r="X14" s="20">
        <v>-326317011</v>
      </c>
      <c r="Y14" s="20">
        <v>177514525</v>
      </c>
      <c r="Z14" s="21">
        <v>-54.4</v>
      </c>
      <c r="AA14" s="22">
        <v>-326317011</v>
      </c>
    </row>
    <row r="15" spans="1:27" ht="12.75">
      <c r="A15" s="23" t="s">
        <v>42</v>
      </c>
      <c r="B15" s="17"/>
      <c r="C15" s="18"/>
      <c r="D15" s="18"/>
      <c r="E15" s="19">
        <v>-5325000</v>
      </c>
      <c r="F15" s="20">
        <v>-13250000</v>
      </c>
      <c r="G15" s="20"/>
      <c r="H15" s="20"/>
      <c r="I15" s="20"/>
      <c r="J15" s="20"/>
      <c r="K15" s="20">
        <v>-1184</v>
      </c>
      <c r="L15" s="20"/>
      <c r="M15" s="20"/>
      <c r="N15" s="20">
        <v>-1184</v>
      </c>
      <c r="O15" s="20">
        <v>-573181</v>
      </c>
      <c r="P15" s="20"/>
      <c r="Q15" s="20">
        <v>-7097901</v>
      </c>
      <c r="R15" s="20">
        <v>-7671082</v>
      </c>
      <c r="S15" s="20">
        <v>-166946</v>
      </c>
      <c r="T15" s="20">
        <v>-849587</v>
      </c>
      <c r="U15" s="20">
        <v>-302986</v>
      </c>
      <c r="V15" s="20">
        <v>-1319519</v>
      </c>
      <c r="W15" s="20">
        <v>-8991785</v>
      </c>
      <c r="X15" s="20">
        <v>-13250000</v>
      </c>
      <c r="Y15" s="20">
        <v>4258215</v>
      </c>
      <c r="Z15" s="21">
        <v>-32.14</v>
      </c>
      <c r="AA15" s="22">
        <v>-13250000</v>
      </c>
    </row>
    <row r="16" spans="1:27" ht="12.75">
      <c r="A16" s="23" t="s">
        <v>43</v>
      </c>
      <c r="B16" s="17" t="s">
        <v>6</v>
      </c>
      <c r="C16" s="18"/>
      <c r="D16" s="18"/>
      <c r="E16" s="19">
        <v>-2449500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-359898781</v>
      </c>
      <c r="F17" s="28">
        <f t="shared" si="0"/>
        <v>-339567011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-16147927</v>
      </c>
      <c r="L17" s="28">
        <f t="shared" si="0"/>
        <v>0</v>
      </c>
      <c r="M17" s="28">
        <f t="shared" si="0"/>
        <v>0</v>
      </c>
      <c r="N17" s="28">
        <f t="shared" si="0"/>
        <v>-16147927</v>
      </c>
      <c r="O17" s="28">
        <f t="shared" si="0"/>
        <v>-32690432</v>
      </c>
      <c r="P17" s="28">
        <f t="shared" si="0"/>
        <v>0</v>
      </c>
      <c r="Q17" s="28">
        <f t="shared" si="0"/>
        <v>-35044814</v>
      </c>
      <c r="R17" s="28">
        <f t="shared" si="0"/>
        <v>-67735246</v>
      </c>
      <c r="S17" s="28">
        <f t="shared" si="0"/>
        <v>-14725685</v>
      </c>
      <c r="T17" s="28">
        <f t="shared" si="0"/>
        <v>-31605377</v>
      </c>
      <c r="U17" s="28">
        <f t="shared" si="0"/>
        <v>-27580036</v>
      </c>
      <c r="V17" s="28">
        <f t="shared" si="0"/>
        <v>-73911098</v>
      </c>
      <c r="W17" s="28">
        <f t="shared" si="0"/>
        <v>-157794271</v>
      </c>
      <c r="X17" s="28">
        <f t="shared" si="0"/>
        <v>-339567011</v>
      </c>
      <c r="Y17" s="28">
        <f t="shared" si="0"/>
        <v>181772740</v>
      </c>
      <c r="Z17" s="29">
        <f>+IF(X17&lt;&gt;0,+(Y17/X17)*100,0)</f>
        <v>-53.530741830513094</v>
      </c>
      <c r="AA17" s="30">
        <f>SUM(AA6:AA16)</f>
        <v>-339567011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>
        <v>-5594672</v>
      </c>
      <c r="L33" s="20">
        <v>5594672</v>
      </c>
      <c r="M33" s="20"/>
      <c r="N33" s="20"/>
      <c r="O33" s="36">
        <v>-231348</v>
      </c>
      <c r="P33" s="36">
        <v>231348</v>
      </c>
      <c r="Q33" s="36">
        <v>-2664587</v>
      </c>
      <c r="R33" s="20">
        <v>-2664587</v>
      </c>
      <c r="S33" s="20">
        <v>2325214</v>
      </c>
      <c r="T33" s="20">
        <v>480657</v>
      </c>
      <c r="U33" s="20">
        <v>-6634051</v>
      </c>
      <c r="V33" s="36">
        <v>-3828180</v>
      </c>
      <c r="W33" s="36">
        <v>-6492767</v>
      </c>
      <c r="X33" s="36"/>
      <c r="Y33" s="20">
        <v>-6492767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-5594672</v>
      </c>
      <c r="L36" s="28">
        <f t="shared" si="2"/>
        <v>5594672</v>
      </c>
      <c r="M36" s="28">
        <f t="shared" si="2"/>
        <v>0</v>
      </c>
      <c r="N36" s="28">
        <f t="shared" si="2"/>
        <v>0</v>
      </c>
      <c r="O36" s="28">
        <f t="shared" si="2"/>
        <v>-231348</v>
      </c>
      <c r="P36" s="28">
        <f t="shared" si="2"/>
        <v>231348</v>
      </c>
      <c r="Q36" s="28">
        <f t="shared" si="2"/>
        <v>-2664587</v>
      </c>
      <c r="R36" s="28">
        <f t="shared" si="2"/>
        <v>-2664587</v>
      </c>
      <c r="S36" s="28">
        <f t="shared" si="2"/>
        <v>2325214</v>
      </c>
      <c r="T36" s="28">
        <f t="shared" si="2"/>
        <v>480657</v>
      </c>
      <c r="U36" s="28">
        <f t="shared" si="2"/>
        <v>-6634051</v>
      </c>
      <c r="V36" s="28">
        <f t="shared" si="2"/>
        <v>-3828180</v>
      </c>
      <c r="W36" s="28">
        <f t="shared" si="2"/>
        <v>-6492767</v>
      </c>
      <c r="X36" s="28">
        <f t="shared" si="2"/>
        <v>0</v>
      </c>
      <c r="Y36" s="28">
        <f t="shared" si="2"/>
        <v>-6492767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-359898781</v>
      </c>
      <c r="F38" s="2">
        <f t="shared" si="3"/>
        <v>-339567011</v>
      </c>
      <c r="G38" s="2">
        <f t="shared" si="3"/>
        <v>0</v>
      </c>
      <c r="H38" s="2">
        <f t="shared" si="3"/>
        <v>0</v>
      </c>
      <c r="I38" s="2">
        <f t="shared" si="3"/>
        <v>0</v>
      </c>
      <c r="J38" s="2">
        <f t="shared" si="3"/>
        <v>0</v>
      </c>
      <c r="K38" s="2">
        <f t="shared" si="3"/>
        <v>-21742599</v>
      </c>
      <c r="L38" s="2">
        <f t="shared" si="3"/>
        <v>5594672</v>
      </c>
      <c r="M38" s="2">
        <f t="shared" si="3"/>
        <v>0</v>
      </c>
      <c r="N38" s="2">
        <f t="shared" si="3"/>
        <v>-16147927</v>
      </c>
      <c r="O38" s="2">
        <f t="shared" si="3"/>
        <v>-32921780</v>
      </c>
      <c r="P38" s="2">
        <f t="shared" si="3"/>
        <v>231348</v>
      </c>
      <c r="Q38" s="2">
        <f t="shared" si="3"/>
        <v>-37709401</v>
      </c>
      <c r="R38" s="2">
        <f t="shared" si="3"/>
        <v>-70399833</v>
      </c>
      <c r="S38" s="2">
        <f t="shared" si="3"/>
        <v>-12400471</v>
      </c>
      <c r="T38" s="2">
        <f t="shared" si="3"/>
        <v>-31124720</v>
      </c>
      <c r="U38" s="2">
        <f t="shared" si="3"/>
        <v>-34214087</v>
      </c>
      <c r="V38" s="2">
        <f t="shared" si="3"/>
        <v>-77739278</v>
      </c>
      <c r="W38" s="2">
        <f t="shared" si="3"/>
        <v>-164287038</v>
      </c>
      <c r="X38" s="2">
        <f t="shared" si="3"/>
        <v>-339567011</v>
      </c>
      <c r="Y38" s="2">
        <f t="shared" si="3"/>
        <v>175279973</v>
      </c>
      <c r="Z38" s="34">
        <f>+IF(X38&lt;&gt;0,+(Y38/X38)*100,0)</f>
        <v>-51.61866945903058</v>
      </c>
      <c r="AA38" s="35">
        <f>+AA17+AA27+AA36</f>
        <v>-339567011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0</v>
      </c>
      <c r="I39" s="2">
        <f>+H40+I60</f>
        <v>0</v>
      </c>
      <c r="J39" s="2">
        <f>+G39</f>
        <v>0</v>
      </c>
      <c r="K39" s="2">
        <f>+I40+K60</f>
        <v>0</v>
      </c>
      <c r="L39" s="2">
        <f>+K40+L60</f>
        <v>-21742599</v>
      </c>
      <c r="M39" s="2">
        <f>+L40+M60</f>
        <v>-16147927</v>
      </c>
      <c r="N39" s="2">
        <f>+K39</f>
        <v>0</v>
      </c>
      <c r="O39" s="2">
        <f>+M40+O60</f>
        <v>-16147927</v>
      </c>
      <c r="P39" s="2">
        <f>+O40+P60</f>
        <v>-49069707</v>
      </c>
      <c r="Q39" s="2">
        <f>+P40+Q60</f>
        <v>-48838359</v>
      </c>
      <c r="R39" s="2">
        <f>+O39</f>
        <v>-16147927</v>
      </c>
      <c r="S39" s="2">
        <f>+Q40+S60</f>
        <v>-86547760</v>
      </c>
      <c r="T39" s="2">
        <f>+S40+T60</f>
        <v>-98948231</v>
      </c>
      <c r="U39" s="2">
        <f>+T40+U60</f>
        <v>-130072951</v>
      </c>
      <c r="V39" s="2">
        <f>+S39</f>
        <v>-86547760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-359898781</v>
      </c>
      <c r="F40" s="45">
        <f t="shared" si="4"/>
        <v>-339567011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>+I40</f>
        <v>0</v>
      </c>
      <c r="K40" s="45">
        <f t="shared" si="4"/>
        <v>-21742599</v>
      </c>
      <c r="L40" s="45">
        <f t="shared" si="4"/>
        <v>-16147927</v>
      </c>
      <c r="M40" s="45">
        <f t="shared" si="4"/>
        <v>-16147927</v>
      </c>
      <c r="N40" s="45">
        <f>+M40</f>
        <v>-16147927</v>
      </c>
      <c r="O40" s="45">
        <f t="shared" si="4"/>
        <v>-49069707</v>
      </c>
      <c r="P40" s="45">
        <f t="shared" si="4"/>
        <v>-48838359</v>
      </c>
      <c r="Q40" s="45">
        <f t="shared" si="4"/>
        <v>-86547760</v>
      </c>
      <c r="R40" s="45">
        <f>+Q40</f>
        <v>-86547760</v>
      </c>
      <c r="S40" s="45">
        <f t="shared" si="4"/>
        <v>-98948231</v>
      </c>
      <c r="T40" s="45">
        <f t="shared" si="4"/>
        <v>-130072951</v>
      </c>
      <c r="U40" s="45">
        <f t="shared" si="4"/>
        <v>-164287038</v>
      </c>
      <c r="V40" s="45">
        <f>+U40</f>
        <v>-164287038</v>
      </c>
      <c r="W40" s="45">
        <f>+V40</f>
        <v>-164287038</v>
      </c>
      <c r="X40" s="45">
        <f t="shared" si="4"/>
        <v>-339567011</v>
      </c>
      <c r="Y40" s="45">
        <f t="shared" si="4"/>
        <v>175279973</v>
      </c>
      <c r="Z40" s="46">
        <f>+IF(X40&lt;&gt;0,+(Y40/X40)*100,0)</f>
        <v>-51.61866945903058</v>
      </c>
      <c r="AA40" s="47">
        <f t="shared" si="4"/>
        <v>-339567011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92893030</v>
      </c>
      <c r="F8" s="20">
        <v>92893030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92893030</v>
      </c>
      <c r="Y8" s="20">
        <v>-92893030</v>
      </c>
      <c r="Z8" s="21">
        <v>-100</v>
      </c>
      <c r="AA8" s="22">
        <v>92893030</v>
      </c>
    </row>
    <row r="9" spans="1:27" ht="12.75">
      <c r="A9" s="23" t="s">
        <v>36</v>
      </c>
      <c r="B9" s="17" t="s">
        <v>6</v>
      </c>
      <c r="C9" s="18"/>
      <c r="D9" s="18"/>
      <c r="E9" s="19">
        <v>37706970</v>
      </c>
      <c r="F9" s="20">
        <v>37855970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37855970</v>
      </c>
      <c r="Y9" s="20">
        <v>-37855970</v>
      </c>
      <c r="Z9" s="21">
        <v>-100</v>
      </c>
      <c r="AA9" s="22">
        <v>37855970</v>
      </c>
    </row>
    <row r="10" spans="1:27" ht="12.75">
      <c r="A10" s="23" t="s">
        <v>37</v>
      </c>
      <c r="B10" s="17" t="s">
        <v>6</v>
      </c>
      <c r="C10" s="18"/>
      <c r="D10" s="18"/>
      <c r="E10" s="19">
        <v>2417000</v>
      </c>
      <c r="F10" s="20">
        <v>24016902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24016902</v>
      </c>
      <c r="Y10" s="20">
        <v>-24016902</v>
      </c>
      <c r="Z10" s="21">
        <v>-100</v>
      </c>
      <c r="AA10" s="22">
        <v>24016902</v>
      </c>
    </row>
    <row r="11" spans="1:27" ht="12.75">
      <c r="A11" s="23" t="s">
        <v>38</v>
      </c>
      <c r="B11" s="17"/>
      <c r="C11" s="18"/>
      <c r="D11" s="18"/>
      <c r="E11" s="19">
        <v>2500000</v>
      </c>
      <c r="F11" s="20">
        <v>3000000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3000000</v>
      </c>
      <c r="Y11" s="20">
        <v>-3000000</v>
      </c>
      <c r="Z11" s="21">
        <v>-100</v>
      </c>
      <c r="AA11" s="22">
        <v>3000000</v>
      </c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-106122429</v>
      </c>
      <c r="D14" s="18"/>
      <c r="E14" s="19">
        <v>-127480206</v>
      </c>
      <c r="F14" s="20">
        <v>-132173918</v>
      </c>
      <c r="G14" s="20">
        <v>-8935829</v>
      </c>
      <c r="H14" s="20">
        <v>-8421246</v>
      </c>
      <c r="I14" s="20">
        <v>-9369274</v>
      </c>
      <c r="J14" s="20">
        <v>-26726349</v>
      </c>
      <c r="K14" s="20">
        <v>-10403637</v>
      </c>
      <c r="L14" s="20">
        <v>-10884706</v>
      </c>
      <c r="M14" s="20">
        <v>-9570307</v>
      </c>
      <c r="N14" s="20">
        <v>-30858650</v>
      </c>
      <c r="O14" s="20">
        <v>-9789645</v>
      </c>
      <c r="P14" s="20">
        <v>-9287076</v>
      </c>
      <c r="Q14" s="20">
        <v>-9911941</v>
      </c>
      <c r="R14" s="20">
        <v>-28988662</v>
      </c>
      <c r="S14" s="20">
        <v>-8708750</v>
      </c>
      <c r="T14" s="20">
        <v>-11376288</v>
      </c>
      <c r="U14" s="20">
        <v>-8672860</v>
      </c>
      <c r="V14" s="20">
        <v>-28757898</v>
      </c>
      <c r="W14" s="20">
        <v>-115331559</v>
      </c>
      <c r="X14" s="20">
        <v>-132173918</v>
      </c>
      <c r="Y14" s="20">
        <v>16842359</v>
      </c>
      <c r="Z14" s="21">
        <v>-12.74</v>
      </c>
      <c r="AA14" s="22">
        <v>-132173918</v>
      </c>
    </row>
    <row r="15" spans="1:27" ht="12.75">
      <c r="A15" s="23" t="s">
        <v>42</v>
      </c>
      <c r="B15" s="17"/>
      <c r="C15" s="18">
        <v>-766745</v>
      </c>
      <c r="D15" s="18"/>
      <c r="E15" s="19">
        <v>-617000</v>
      </c>
      <c r="F15" s="20">
        <v>-617000</v>
      </c>
      <c r="G15" s="20"/>
      <c r="H15" s="20"/>
      <c r="I15" s="20">
        <v>-107830</v>
      </c>
      <c r="J15" s="20">
        <v>-107830</v>
      </c>
      <c r="K15" s="20"/>
      <c r="L15" s="20"/>
      <c r="M15" s="20"/>
      <c r="N15" s="20"/>
      <c r="O15" s="20"/>
      <c r="P15" s="20"/>
      <c r="Q15" s="20">
        <v>-253857</v>
      </c>
      <c r="R15" s="20">
        <v>-253857</v>
      </c>
      <c r="S15" s="20"/>
      <c r="T15" s="20"/>
      <c r="U15" s="20">
        <v>-123959</v>
      </c>
      <c r="V15" s="20">
        <v>-123959</v>
      </c>
      <c r="W15" s="20">
        <v>-485646</v>
      </c>
      <c r="X15" s="20">
        <v>-617000</v>
      </c>
      <c r="Y15" s="20">
        <v>131354</v>
      </c>
      <c r="Z15" s="21">
        <v>-21.29</v>
      </c>
      <c r="AA15" s="22">
        <v>-617000</v>
      </c>
    </row>
    <row r="16" spans="1:27" ht="12.75">
      <c r="A16" s="23" t="s">
        <v>43</v>
      </c>
      <c r="B16" s="17" t="s">
        <v>6</v>
      </c>
      <c r="C16" s="18">
        <v>-13433806</v>
      </c>
      <c r="D16" s="18"/>
      <c r="E16" s="19">
        <v>-8266725</v>
      </c>
      <c r="F16" s="20">
        <v>-30490627</v>
      </c>
      <c r="G16" s="20">
        <v>-6354831</v>
      </c>
      <c r="H16" s="20">
        <v>-124053</v>
      </c>
      <c r="I16" s="20">
        <v>-70464</v>
      </c>
      <c r="J16" s="20">
        <v>-6549348</v>
      </c>
      <c r="K16" s="20">
        <v>-71845</v>
      </c>
      <c r="L16" s="20">
        <v>-42250</v>
      </c>
      <c r="M16" s="20">
        <v>-594269</v>
      </c>
      <c r="N16" s="20">
        <v>-708364</v>
      </c>
      <c r="O16" s="20">
        <v>315106</v>
      </c>
      <c r="P16" s="20">
        <v>-977975</v>
      </c>
      <c r="Q16" s="20">
        <v>-4441814</v>
      </c>
      <c r="R16" s="20">
        <v>-5104683</v>
      </c>
      <c r="S16" s="20">
        <v>-1994102</v>
      </c>
      <c r="T16" s="20">
        <v>-1485667</v>
      </c>
      <c r="U16" s="20">
        <v>-2755230</v>
      </c>
      <c r="V16" s="20">
        <v>-6234999</v>
      </c>
      <c r="W16" s="20">
        <v>-18597394</v>
      </c>
      <c r="X16" s="20">
        <v>-30490627</v>
      </c>
      <c r="Y16" s="20">
        <v>11893233</v>
      </c>
      <c r="Z16" s="21">
        <v>-39.01</v>
      </c>
      <c r="AA16" s="22">
        <v>-30490627</v>
      </c>
    </row>
    <row r="17" spans="1:27" ht="12.75">
      <c r="A17" s="24" t="s">
        <v>44</v>
      </c>
      <c r="B17" s="25"/>
      <c r="C17" s="26">
        <f aca="true" t="shared" si="0" ref="C17:Y17">SUM(C6:C16)</f>
        <v>-120322980</v>
      </c>
      <c r="D17" s="26">
        <f>SUM(D6:D16)</f>
        <v>0</v>
      </c>
      <c r="E17" s="27">
        <f t="shared" si="0"/>
        <v>-846931</v>
      </c>
      <c r="F17" s="28">
        <f t="shared" si="0"/>
        <v>-5515643</v>
      </c>
      <c r="G17" s="28">
        <f t="shared" si="0"/>
        <v>-15290660</v>
      </c>
      <c r="H17" s="28">
        <f t="shared" si="0"/>
        <v>-8545299</v>
      </c>
      <c r="I17" s="28">
        <f t="shared" si="0"/>
        <v>-9547568</v>
      </c>
      <c r="J17" s="28">
        <f t="shared" si="0"/>
        <v>-33383527</v>
      </c>
      <c r="K17" s="28">
        <f t="shared" si="0"/>
        <v>-10475482</v>
      </c>
      <c r="L17" s="28">
        <f t="shared" si="0"/>
        <v>-10926956</v>
      </c>
      <c r="M17" s="28">
        <f t="shared" si="0"/>
        <v>-10164576</v>
      </c>
      <c r="N17" s="28">
        <f t="shared" si="0"/>
        <v>-31567014</v>
      </c>
      <c r="O17" s="28">
        <f t="shared" si="0"/>
        <v>-9474539</v>
      </c>
      <c r="P17" s="28">
        <f t="shared" si="0"/>
        <v>-10265051</v>
      </c>
      <c r="Q17" s="28">
        <f t="shared" si="0"/>
        <v>-14607612</v>
      </c>
      <c r="R17" s="28">
        <f t="shared" si="0"/>
        <v>-34347202</v>
      </c>
      <c r="S17" s="28">
        <f t="shared" si="0"/>
        <v>-10702852</v>
      </c>
      <c r="T17" s="28">
        <f t="shared" si="0"/>
        <v>-12861955</v>
      </c>
      <c r="U17" s="28">
        <f t="shared" si="0"/>
        <v>-11552049</v>
      </c>
      <c r="V17" s="28">
        <f t="shared" si="0"/>
        <v>-35116856</v>
      </c>
      <c r="W17" s="28">
        <f t="shared" si="0"/>
        <v>-134414599</v>
      </c>
      <c r="X17" s="28">
        <f t="shared" si="0"/>
        <v>-5515643</v>
      </c>
      <c r="Y17" s="28">
        <f t="shared" si="0"/>
        <v>-128898956</v>
      </c>
      <c r="Z17" s="29">
        <f>+IF(X17&lt;&gt;0,+(Y17/X17)*100,0)</f>
        <v>2336.970612492505</v>
      </c>
      <c r="AA17" s="30">
        <f>SUM(AA6:AA16)</f>
        <v>-5515643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-16300000</v>
      </c>
      <c r="F26" s="20">
        <v>-17100000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-17100000</v>
      </c>
      <c r="Y26" s="20">
        <v>17100000</v>
      </c>
      <c r="Z26" s="21">
        <v>-100</v>
      </c>
      <c r="AA26" s="22">
        <v>-17100000</v>
      </c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-16300000</v>
      </c>
      <c r="F27" s="28">
        <f t="shared" si="1"/>
        <v>-17100000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-17100000</v>
      </c>
      <c r="Y27" s="28">
        <f t="shared" si="1"/>
        <v>17100000</v>
      </c>
      <c r="Z27" s="29">
        <f>+IF(X27&lt;&gt;0,+(Y27/X27)*100,0)</f>
        <v>-100</v>
      </c>
      <c r="AA27" s="30">
        <f>SUM(AA21:AA26)</f>
        <v>-17100000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-120322980</v>
      </c>
      <c r="D38" s="32">
        <f>+D17+D27+D36</f>
        <v>0</v>
      </c>
      <c r="E38" s="33">
        <f t="shared" si="3"/>
        <v>-17146931</v>
      </c>
      <c r="F38" s="2">
        <f t="shared" si="3"/>
        <v>-22615643</v>
      </c>
      <c r="G38" s="2">
        <f t="shared" si="3"/>
        <v>-15290660</v>
      </c>
      <c r="H38" s="2">
        <f t="shared" si="3"/>
        <v>-8545299</v>
      </c>
      <c r="I38" s="2">
        <f t="shared" si="3"/>
        <v>-9547568</v>
      </c>
      <c r="J38" s="2">
        <f t="shared" si="3"/>
        <v>-33383527</v>
      </c>
      <c r="K38" s="2">
        <f t="shared" si="3"/>
        <v>-10475482</v>
      </c>
      <c r="L38" s="2">
        <f t="shared" si="3"/>
        <v>-10926956</v>
      </c>
      <c r="M38" s="2">
        <f t="shared" si="3"/>
        <v>-10164576</v>
      </c>
      <c r="N38" s="2">
        <f t="shared" si="3"/>
        <v>-31567014</v>
      </c>
      <c r="O38" s="2">
        <f t="shared" si="3"/>
        <v>-9474539</v>
      </c>
      <c r="P38" s="2">
        <f t="shared" si="3"/>
        <v>-10265051</v>
      </c>
      <c r="Q38" s="2">
        <f t="shared" si="3"/>
        <v>-14607612</v>
      </c>
      <c r="R38" s="2">
        <f t="shared" si="3"/>
        <v>-34347202</v>
      </c>
      <c r="S38" s="2">
        <f t="shared" si="3"/>
        <v>-10702852</v>
      </c>
      <c r="T38" s="2">
        <f t="shared" si="3"/>
        <v>-12861955</v>
      </c>
      <c r="U38" s="2">
        <f t="shared" si="3"/>
        <v>-11552049</v>
      </c>
      <c r="V38" s="2">
        <f t="shared" si="3"/>
        <v>-35116856</v>
      </c>
      <c r="W38" s="2">
        <f t="shared" si="3"/>
        <v>-134414599</v>
      </c>
      <c r="X38" s="2">
        <f t="shared" si="3"/>
        <v>-22615643</v>
      </c>
      <c r="Y38" s="2">
        <f t="shared" si="3"/>
        <v>-111798956</v>
      </c>
      <c r="Z38" s="34">
        <f>+IF(X38&lt;&gt;0,+(Y38/X38)*100,0)</f>
        <v>494.34347721176886</v>
      </c>
      <c r="AA38" s="35">
        <f>+AA17+AA27+AA36</f>
        <v>-22615643</v>
      </c>
    </row>
    <row r="39" spans="1:27" ht="12.75">
      <c r="A39" s="23" t="s">
        <v>59</v>
      </c>
      <c r="B39" s="17"/>
      <c r="C39" s="32"/>
      <c r="D39" s="32"/>
      <c r="E39" s="33">
        <v>102636708</v>
      </c>
      <c r="F39" s="2">
        <v>133584529</v>
      </c>
      <c r="G39" s="2"/>
      <c r="H39" s="2">
        <f>+G40+H60</f>
        <v>-15290660</v>
      </c>
      <c r="I39" s="2">
        <f>+H40+I60</f>
        <v>-23835959</v>
      </c>
      <c r="J39" s="2">
        <f>+G39</f>
        <v>0</v>
      </c>
      <c r="K39" s="2">
        <f>+I40+K60</f>
        <v>-33383527</v>
      </c>
      <c r="L39" s="2">
        <f>+K40+L60</f>
        <v>-43859009</v>
      </c>
      <c r="M39" s="2">
        <f>+L40+M60</f>
        <v>-54785965</v>
      </c>
      <c r="N39" s="2">
        <f>+K39</f>
        <v>-33383527</v>
      </c>
      <c r="O39" s="2">
        <f>+M40+O60</f>
        <v>-64950541</v>
      </c>
      <c r="P39" s="2">
        <f>+O40+P60</f>
        <v>-74425080</v>
      </c>
      <c r="Q39" s="2">
        <f>+P40+Q60</f>
        <v>-84690131</v>
      </c>
      <c r="R39" s="2">
        <f>+O39</f>
        <v>-64950541</v>
      </c>
      <c r="S39" s="2">
        <f>+Q40+S60</f>
        <v>-99297743</v>
      </c>
      <c r="T39" s="2">
        <f>+S40+T60</f>
        <v>-110000595</v>
      </c>
      <c r="U39" s="2">
        <f>+T40+U60</f>
        <v>-122862550</v>
      </c>
      <c r="V39" s="2">
        <f>+S39</f>
        <v>-99297743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>
        <v>133584529</v>
      </c>
    </row>
    <row r="40" spans="1:27" ht="12.75">
      <c r="A40" s="41" t="s">
        <v>61</v>
      </c>
      <c r="B40" s="42" t="s">
        <v>60</v>
      </c>
      <c r="C40" s="43">
        <f>+C38+C39</f>
        <v>-120322980</v>
      </c>
      <c r="D40" s="43">
        <f aca="true" t="shared" si="4" ref="D40:AA40">+D38+D39</f>
        <v>0</v>
      </c>
      <c r="E40" s="44">
        <f t="shared" si="4"/>
        <v>85489777</v>
      </c>
      <c r="F40" s="45">
        <f t="shared" si="4"/>
        <v>110968886</v>
      </c>
      <c r="G40" s="45">
        <f t="shared" si="4"/>
        <v>-15290660</v>
      </c>
      <c r="H40" s="45">
        <f t="shared" si="4"/>
        <v>-23835959</v>
      </c>
      <c r="I40" s="45">
        <f t="shared" si="4"/>
        <v>-33383527</v>
      </c>
      <c r="J40" s="45">
        <f>+I40</f>
        <v>-33383527</v>
      </c>
      <c r="K40" s="45">
        <f t="shared" si="4"/>
        <v>-43859009</v>
      </c>
      <c r="L40" s="45">
        <f t="shared" si="4"/>
        <v>-54785965</v>
      </c>
      <c r="M40" s="45">
        <f t="shared" si="4"/>
        <v>-64950541</v>
      </c>
      <c r="N40" s="45">
        <f>+M40</f>
        <v>-64950541</v>
      </c>
      <c r="O40" s="45">
        <f t="shared" si="4"/>
        <v>-74425080</v>
      </c>
      <c r="P40" s="45">
        <f t="shared" si="4"/>
        <v>-84690131</v>
      </c>
      <c r="Q40" s="45">
        <f t="shared" si="4"/>
        <v>-99297743</v>
      </c>
      <c r="R40" s="45">
        <f>+Q40</f>
        <v>-99297743</v>
      </c>
      <c r="S40" s="45">
        <f t="shared" si="4"/>
        <v>-110000595</v>
      </c>
      <c r="T40" s="45">
        <f t="shared" si="4"/>
        <v>-122862550</v>
      </c>
      <c r="U40" s="45">
        <f t="shared" si="4"/>
        <v>-134414599</v>
      </c>
      <c r="V40" s="45">
        <f>+U40</f>
        <v>-134414599</v>
      </c>
      <c r="W40" s="45">
        <f>+V40</f>
        <v>-134414599</v>
      </c>
      <c r="X40" s="45">
        <f t="shared" si="4"/>
        <v>-22615643</v>
      </c>
      <c r="Y40" s="45">
        <f t="shared" si="4"/>
        <v>-111798956</v>
      </c>
      <c r="Z40" s="46">
        <f>+IF(X40&lt;&gt;0,+(Y40/X40)*100,0)</f>
        <v>494.34347721176886</v>
      </c>
      <c r="AA40" s="47">
        <f t="shared" si="4"/>
        <v>110968886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134455874</v>
      </c>
      <c r="D6" s="18"/>
      <c r="E6" s="19">
        <v>62335824</v>
      </c>
      <c r="F6" s="20">
        <v>65764240</v>
      </c>
      <c r="G6" s="20">
        <v>35958414</v>
      </c>
      <c r="H6" s="20">
        <v>15335413</v>
      </c>
      <c r="I6" s="20">
        <v>2662726</v>
      </c>
      <c r="J6" s="20">
        <v>53956553</v>
      </c>
      <c r="K6" s="20">
        <v>2545007</v>
      </c>
      <c r="L6" s="20">
        <v>24721374</v>
      </c>
      <c r="M6" s="20">
        <v>2090068</v>
      </c>
      <c r="N6" s="20">
        <v>29356449</v>
      </c>
      <c r="O6" s="20">
        <v>1781808</v>
      </c>
      <c r="P6" s="20">
        <v>2298273</v>
      </c>
      <c r="Q6" s="20">
        <v>48599449</v>
      </c>
      <c r="R6" s="20">
        <v>52679530</v>
      </c>
      <c r="S6" s="20">
        <v>2634718</v>
      </c>
      <c r="T6" s="20">
        <v>3295754</v>
      </c>
      <c r="U6" s="20">
        <v>1410114</v>
      </c>
      <c r="V6" s="20">
        <v>7340586</v>
      </c>
      <c r="W6" s="20">
        <v>143333118</v>
      </c>
      <c r="X6" s="20">
        <v>65764240</v>
      </c>
      <c r="Y6" s="20">
        <v>77568878</v>
      </c>
      <c r="Z6" s="21">
        <v>117.95</v>
      </c>
      <c r="AA6" s="22">
        <v>65764240</v>
      </c>
    </row>
    <row r="7" spans="1:27" ht="12.75">
      <c r="A7" s="23" t="s">
        <v>34</v>
      </c>
      <c r="B7" s="17"/>
      <c r="C7" s="18">
        <v>95663551</v>
      </c>
      <c r="D7" s="18"/>
      <c r="E7" s="19">
        <v>150024144</v>
      </c>
      <c r="F7" s="20">
        <v>132544150</v>
      </c>
      <c r="G7" s="20">
        <v>12547346</v>
      </c>
      <c r="H7" s="20">
        <v>6177845</v>
      </c>
      <c r="I7" s="20">
        <v>8296602</v>
      </c>
      <c r="J7" s="20">
        <v>27021793</v>
      </c>
      <c r="K7" s="20">
        <v>7849029</v>
      </c>
      <c r="L7" s="20">
        <v>8695177</v>
      </c>
      <c r="M7" s="20">
        <v>8228329</v>
      </c>
      <c r="N7" s="20">
        <v>24772535</v>
      </c>
      <c r="O7" s="20">
        <v>7822122</v>
      </c>
      <c r="P7" s="20">
        <v>10076176</v>
      </c>
      <c r="Q7" s="20">
        <v>8153973</v>
      </c>
      <c r="R7" s="20">
        <v>26052271</v>
      </c>
      <c r="S7" s="20">
        <v>7416550</v>
      </c>
      <c r="T7" s="20">
        <v>5067677</v>
      </c>
      <c r="U7" s="20">
        <v>4417810</v>
      </c>
      <c r="V7" s="20">
        <v>16902037</v>
      </c>
      <c r="W7" s="20">
        <v>94748636</v>
      </c>
      <c r="X7" s="20">
        <v>132544150</v>
      </c>
      <c r="Y7" s="20">
        <v>-37795514</v>
      </c>
      <c r="Z7" s="21">
        <v>-28.52</v>
      </c>
      <c r="AA7" s="22">
        <v>132544150</v>
      </c>
    </row>
    <row r="8" spans="1:27" ht="12.75">
      <c r="A8" s="23" t="s">
        <v>35</v>
      </c>
      <c r="B8" s="17"/>
      <c r="C8" s="18">
        <v>3741879</v>
      </c>
      <c r="D8" s="18"/>
      <c r="E8" s="19">
        <v>3645828</v>
      </c>
      <c r="F8" s="20">
        <v>5075487</v>
      </c>
      <c r="G8" s="20">
        <v>729934</v>
      </c>
      <c r="H8" s="20">
        <v>401125</v>
      </c>
      <c r="I8" s="20">
        <v>232756</v>
      </c>
      <c r="J8" s="20">
        <v>1363815</v>
      </c>
      <c r="K8" s="20">
        <v>511228</v>
      </c>
      <c r="L8" s="20">
        <v>346288</v>
      </c>
      <c r="M8" s="20">
        <v>346714</v>
      </c>
      <c r="N8" s="20">
        <v>1204230</v>
      </c>
      <c r="O8" s="20">
        <v>260826</v>
      </c>
      <c r="P8" s="20">
        <v>267951</v>
      </c>
      <c r="Q8" s="20">
        <v>266015</v>
      </c>
      <c r="R8" s="20">
        <v>794792</v>
      </c>
      <c r="S8" s="20">
        <v>304392</v>
      </c>
      <c r="T8" s="20">
        <v>312451</v>
      </c>
      <c r="U8" s="20">
        <v>215312</v>
      </c>
      <c r="V8" s="20">
        <v>832155</v>
      </c>
      <c r="W8" s="20">
        <v>4194992</v>
      </c>
      <c r="X8" s="20">
        <v>5075487</v>
      </c>
      <c r="Y8" s="20">
        <v>-880495</v>
      </c>
      <c r="Z8" s="21">
        <v>-17.35</v>
      </c>
      <c r="AA8" s="22">
        <v>5075487</v>
      </c>
    </row>
    <row r="9" spans="1:27" ht="12.75">
      <c r="A9" s="23" t="s">
        <v>36</v>
      </c>
      <c r="B9" s="17" t="s">
        <v>6</v>
      </c>
      <c r="C9" s="18">
        <v>177216404</v>
      </c>
      <c r="D9" s="18"/>
      <c r="E9" s="19">
        <v>196382964</v>
      </c>
      <c r="F9" s="20">
        <v>196620964</v>
      </c>
      <c r="G9" s="20">
        <v>453959</v>
      </c>
      <c r="H9" s="20">
        <v>82352000</v>
      </c>
      <c r="I9" s="20">
        <v>4035</v>
      </c>
      <c r="J9" s="20">
        <v>82809994</v>
      </c>
      <c r="K9" s="20">
        <v>1419</v>
      </c>
      <c r="L9" s="20">
        <v>802717</v>
      </c>
      <c r="M9" s="20">
        <v>3899</v>
      </c>
      <c r="N9" s="20">
        <v>808035</v>
      </c>
      <c r="O9" s="20">
        <v>64155766</v>
      </c>
      <c r="P9" s="20">
        <v>531565</v>
      </c>
      <c r="Q9" s="20">
        <v>48115825</v>
      </c>
      <c r="R9" s="20">
        <v>112803156</v>
      </c>
      <c r="S9" s="20">
        <v>242731</v>
      </c>
      <c r="T9" s="20"/>
      <c r="U9" s="20"/>
      <c r="V9" s="20">
        <v>242731</v>
      </c>
      <c r="W9" s="20">
        <v>196663916</v>
      </c>
      <c r="X9" s="20">
        <v>196620964</v>
      </c>
      <c r="Y9" s="20">
        <v>42952</v>
      </c>
      <c r="Z9" s="21">
        <v>0.02</v>
      </c>
      <c r="AA9" s="22">
        <v>196620964</v>
      </c>
    </row>
    <row r="10" spans="1:27" ht="12.75">
      <c r="A10" s="23" t="s">
        <v>37</v>
      </c>
      <c r="B10" s="17" t="s">
        <v>6</v>
      </c>
      <c r="C10" s="18">
        <v>25898000</v>
      </c>
      <c r="D10" s="18"/>
      <c r="E10" s="19">
        <v>144923976</v>
      </c>
      <c r="F10" s="20">
        <v>144923976</v>
      </c>
      <c r="G10" s="20">
        <v>18881000</v>
      </c>
      <c r="H10" s="20"/>
      <c r="I10" s="20"/>
      <c r="J10" s="20">
        <v>18881000</v>
      </c>
      <c r="K10" s="20">
        <v>50</v>
      </c>
      <c r="L10" s="20">
        <v>1820050</v>
      </c>
      <c r="M10" s="20">
        <v>14161000</v>
      </c>
      <c r="N10" s="20">
        <v>15981100</v>
      </c>
      <c r="O10" s="20"/>
      <c r="P10" s="20">
        <v>780000</v>
      </c>
      <c r="Q10" s="20">
        <v>1250000</v>
      </c>
      <c r="R10" s="20">
        <v>2030000</v>
      </c>
      <c r="S10" s="20"/>
      <c r="T10" s="20"/>
      <c r="U10" s="20"/>
      <c r="V10" s="20"/>
      <c r="W10" s="20">
        <v>36892100</v>
      </c>
      <c r="X10" s="20">
        <v>144923976</v>
      </c>
      <c r="Y10" s="20">
        <v>-108031876</v>
      </c>
      <c r="Z10" s="21">
        <v>-74.54</v>
      </c>
      <c r="AA10" s="22">
        <v>144923976</v>
      </c>
    </row>
    <row r="11" spans="1:27" ht="12.75">
      <c r="A11" s="23" t="s">
        <v>38</v>
      </c>
      <c r="B11" s="17"/>
      <c r="C11" s="18">
        <v>118263</v>
      </c>
      <c r="D11" s="18"/>
      <c r="E11" s="19"/>
      <c r="F11" s="20"/>
      <c r="G11" s="20">
        <v>57910</v>
      </c>
      <c r="H11" s="20"/>
      <c r="I11" s="20"/>
      <c r="J11" s="20">
        <v>57910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57910</v>
      </c>
      <c r="X11" s="20"/>
      <c r="Y11" s="20">
        <v>57910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-335997995</v>
      </c>
      <c r="D14" s="18"/>
      <c r="E14" s="19">
        <v>-403712136</v>
      </c>
      <c r="F14" s="20">
        <v>-355778555</v>
      </c>
      <c r="G14" s="20">
        <v>-37070643</v>
      </c>
      <c r="H14" s="20">
        <v>-22852179</v>
      </c>
      <c r="I14" s="20">
        <v>-27705836</v>
      </c>
      <c r="J14" s="20">
        <v>-87628658</v>
      </c>
      <c r="K14" s="20">
        <v>-25322829</v>
      </c>
      <c r="L14" s="20">
        <v>-32874526</v>
      </c>
      <c r="M14" s="20">
        <v>-30911088</v>
      </c>
      <c r="N14" s="20">
        <v>-89108443</v>
      </c>
      <c r="O14" s="20">
        <v>-28937983</v>
      </c>
      <c r="P14" s="20">
        <v>-32064567</v>
      </c>
      <c r="Q14" s="20">
        <v>-3116104</v>
      </c>
      <c r="R14" s="20">
        <v>-64118654</v>
      </c>
      <c r="S14" s="20">
        <v>-44956313</v>
      </c>
      <c r="T14" s="20">
        <v>-27382885</v>
      </c>
      <c r="U14" s="20">
        <v>-21618969</v>
      </c>
      <c r="V14" s="20">
        <v>-93958167</v>
      </c>
      <c r="W14" s="20">
        <v>-334813922</v>
      </c>
      <c r="X14" s="20">
        <v>-355778555</v>
      </c>
      <c r="Y14" s="20">
        <v>20964633</v>
      </c>
      <c r="Z14" s="21">
        <v>-5.89</v>
      </c>
      <c r="AA14" s="22">
        <v>-355778555</v>
      </c>
    </row>
    <row r="15" spans="1:27" ht="12.75">
      <c r="A15" s="23" t="s">
        <v>42</v>
      </c>
      <c r="B15" s="17"/>
      <c r="C15" s="18">
        <v>-9265993</v>
      </c>
      <c r="D15" s="18"/>
      <c r="E15" s="19">
        <v>-7965924</v>
      </c>
      <c r="F15" s="20">
        <v>-7790136</v>
      </c>
      <c r="G15" s="20">
        <v>-450160</v>
      </c>
      <c r="H15" s="20">
        <v>-5663</v>
      </c>
      <c r="I15" s="20">
        <v>-579482</v>
      </c>
      <c r="J15" s="20">
        <v>-1035305</v>
      </c>
      <c r="K15" s="20">
        <v>-524771</v>
      </c>
      <c r="L15" s="20">
        <v>-569829</v>
      </c>
      <c r="M15" s="20">
        <v>-1135608</v>
      </c>
      <c r="N15" s="20">
        <v>-2230208</v>
      </c>
      <c r="O15" s="20">
        <v>-1278734</v>
      </c>
      <c r="P15" s="20">
        <v>-654670</v>
      </c>
      <c r="Q15" s="20">
        <v>-92029</v>
      </c>
      <c r="R15" s="20">
        <v>-2025433</v>
      </c>
      <c r="S15" s="20">
        <v>-454656</v>
      </c>
      <c r="T15" s="20">
        <v>-179861</v>
      </c>
      <c r="U15" s="20">
        <v>97936</v>
      </c>
      <c r="V15" s="20">
        <v>-536581</v>
      </c>
      <c r="W15" s="20">
        <v>-5827527</v>
      </c>
      <c r="X15" s="20">
        <v>-7790136</v>
      </c>
      <c r="Y15" s="20">
        <v>1962609</v>
      </c>
      <c r="Z15" s="21">
        <v>-25.19</v>
      </c>
      <c r="AA15" s="22">
        <v>-7790136</v>
      </c>
    </row>
    <row r="16" spans="1:27" ht="12.75">
      <c r="A16" s="23" t="s">
        <v>43</v>
      </c>
      <c r="B16" s="17" t="s">
        <v>6</v>
      </c>
      <c r="C16" s="18">
        <v>-23963851</v>
      </c>
      <c r="D16" s="18"/>
      <c r="E16" s="19">
        <v>-7798440</v>
      </c>
      <c r="F16" s="20">
        <v>-23489897</v>
      </c>
      <c r="G16" s="20">
        <v>-828535</v>
      </c>
      <c r="H16" s="20">
        <v>-1157526</v>
      </c>
      <c r="I16" s="20">
        <v>-1676546</v>
      </c>
      <c r="J16" s="20">
        <v>-3662607</v>
      </c>
      <c r="K16" s="20">
        <v>-2106652</v>
      </c>
      <c r="L16" s="20">
        <v>-2350690</v>
      </c>
      <c r="M16" s="20">
        <v>-2410131</v>
      </c>
      <c r="N16" s="20">
        <v>-6867473</v>
      </c>
      <c r="O16" s="20">
        <v>-2497417</v>
      </c>
      <c r="P16" s="20">
        <v>-2648595</v>
      </c>
      <c r="Q16" s="20">
        <v>-2652157</v>
      </c>
      <c r="R16" s="20">
        <v>-7798169</v>
      </c>
      <c r="S16" s="20">
        <v>-2612554</v>
      </c>
      <c r="T16" s="20">
        <v>-2578021</v>
      </c>
      <c r="U16" s="20">
        <v>-2460644</v>
      </c>
      <c r="V16" s="20">
        <v>-7651219</v>
      </c>
      <c r="W16" s="20">
        <v>-25979468</v>
      </c>
      <c r="X16" s="20">
        <v>-23489897</v>
      </c>
      <c r="Y16" s="20">
        <v>-2489571</v>
      </c>
      <c r="Z16" s="21">
        <v>10.6</v>
      </c>
      <c r="AA16" s="22">
        <v>-23489897</v>
      </c>
    </row>
    <row r="17" spans="1:27" ht="12.75">
      <c r="A17" s="24" t="s">
        <v>44</v>
      </c>
      <c r="B17" s="25"/>
      <c r="C17" s="26">
        <f aca="true" t="shared" si="0" ref="C17:Y17">SUM(C6:C16)</f>
        <v>67866132</v>
      </c>
      <c r="D17" s="26">
        <f>SUM(D6:D16)</f>
        <v>0</v>
      </c>
      <c r="E17" s="27">
        <f t="shared" si="0"/>
        <v>137836236</v>
      </c>
      <c r="F17" s="28">
        <f t="shared" si="0"/>
        <v>157870229</v>
      </c>
      <c r="G17" s="28">
        <f t="shared" si="0"/>
        <v>30279225</v>
      </c>
      <c r="H17" s="28">
        <f t="shared" si="0"/>
        <v>80251015</v>
      </c>
      <c r="I17" s="28">
        <f t="shared" si="0"/>
        <v>-18765745</v>
      </c>
      <c r="J17" s="28">
        <f t="shared" si="0"/>
        <v>91764495</v>
      </c>
      <c r="K17" s="28">
        <f t="shared" si="0"/>
        <v>-17047519</v>
      </c>
      <c r="L17" s="28">
        <f t="shared" si="0"/>
        <v>590561</v>
      </c>
      <c r="M17" s="28">
        <f t="shared" si="0"/>
        <v>-9626817</v>
      </c>
      <c r="N17" s="28">
        <f t="shared" si="0"/>
        <v>-26083775</v>
      </c>
      <c r="O17" s="28">
        <f t="shared" si="0"/>
        <v>41306388</v>
      </c>
      <c r="P17" s="28">
        <f t="shared" si="0"/>
        <v>-21413867</v>
      </c>
      <c r="Q17" s="28">
        <f t="shared" si="0"/>
        <v>100524972</v>
      </c>
      <c r="R17" s="28">
        <f t="shared" si="0"/>
        <v>120417493</v>
      </c>
      <c r="S17" s="28">
        <f t="shared" si="0"/>
        <v>-37425132</v>
      </c>
      <c r="T17" s="28">
        <f t="shared" si="0"/>
        <v>-21464885</v>
      </c>
      <c r="U17" s="28">
        <f t="shared" si="0"/>
        <v>-17938441</v>
      </c>
      <c r="V17" s="28">
        <f t="shared" si="0"/>
        <v>-76828458</v>
      </c>
      <c r="W17" s="28">
        <f t="shared" si="0"/>
        <v>109269755</v>
      </c>
      <c r="X17" s="28">
        <f t="shared" si="0"/>
        <v>157870229</v>
      </c>
      <c r="Y17" s="28">
        <f t="shared" si="0"/>
        <v>-48600474</v>
      </c>
      <c r="Z17" s="29">
        <f>+IF(X17&lt;&gt;0,+(Y17/X17)*100,0)</f>
        <v>-30.785078547013445</v>
      </c>
      <c r="AA17" s="30">
        <f>SUM(AA6:AA16)</f>
        <v>157870229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1534761</v>
      </c>
      <c r="D21" s="18"/>
      <c r="E21" s="19"/>
      <c r="F21" s="20">
        <v>306031</v>
      </c>
      <c r="G21" s="36">
        <v>43000</v>
      </c>
      <c r="H21" s="36">
        <v>30000</v>
      </c>
      <c r="I21" s="36">
        <v>65446</v>
      </c>
      <c r="J21" s="20">
        <v>138446</v>
      </c>
      <c r="K21" s="36">
        <v>69446</v>
      </c>
      <c r="L21" s="36">
        <v>11680</v>
      </c>
      <c r="M21" s="20">
        <v>29608</v>
      </c>
      <c r="N21" s="36">
        <v>110734</v>
      </c>
      <c r="O21" s="36">
        <v>15256</v>
      </c>
      <c r="P21" s="36">
        <v>37250</v>
      </c>
      <c r="Q21" s="20"/>
      <c r="R21" s="36">
        <v>52506</v>
      </c>
      <c r="S21" s="36">
        <v>12610</v>
      </c>
      <c r="T21" s="20">
        <v>2000</v>
      </c>
      <c r="U21" s="36">
        <v>76222</v>
      </c>
      <c r="V21" s="36">
        <v>90832</v>
      </c>
      <c r="W21" s="36">
        <v>392518</v>
      </c>
      <c r="X21" s="20">
        <v>306031</v>
      </c>
      <c r="Y21" s="36">
        <v>86487</v>
      </c>
      <c r="Z21" s="37">
        <v>28.26</v>
      </c>
      <c r="AA21" s="38">
        <v>306031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-243204</v>
      </c>
      <c r="D24" s="18"/>
      <c r="E24" s="19">
        <v>3723059</v>
      </c>
      <c r="F24" s="20">
        <v>3723059</v>
      </c>
      <c r="G24" s="20">
        <v>-3723058</v>
      </c>
      <c r="H24" s="20">
        <v>3723058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-73556</v>
      </c>
      <c r="V24" s="20">
        <v>-73556</v>
      </c>
      <c r="W24" s="20">
        <v>-73556</v>
      </c>
      <c r="X24" s="20">
        <v>3723059</v>
      </c>
      <c r="Y24" s="20">
        <v>-3796615</v>
      </c>
      <c r="Z24" s="21">
        <v>-101.98</v>
      </c>
      <c r="AA24" s="22">
        <v>3723059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-98125858</v>
      </c>
      <c r="D26" s="18"/>
      <c r="E26" s="19">
        <v>-171181836</v>
      </c>
      <c r="F26" s="20">
        <v>-171736775</v>
      </c>
      <c r="G26" s="20">
        <v>-17322828</v>
      </c>
      <c r="H26" s="20">
        <v>-10582690</v>
      </c>
      <c r="I26" s="20">
        <v>-4960787</v>
      </c>
      <c r="J26" s="20">
        <v>-32866305</v>
      </c>
      <c r="K26" s="20">
        <v>-12109723</v>
      </c>
      <c r="L26" s="20">
        <v>-5853360</v>
      </c>
      <c r="M26" s="20">
        <v>-11961738</v>
      </c>
      <c r="N26" s="20">
        <v>-29924821</v>
      </c>
      <c r="O26" s="20">
        <v>-4217913</v>
      </c>
      <c r="P26" s="20">
        <v>-12084248</v>
      </c>
      <c r="Q26" s="20">
        <v>-4803123</v>
      </c>
      <c r="R26" s="20">
        <v>-21105284</v>
      </c>
      <c r="S26" s="20">
        <v>-609500</v>
      </c>
      <c r="T26" s="20">
        <v>-27464400</v>
      </c>
      <c r="U26" s="20">
        <v>-28948159</v>
      </c>
      <c r="V26" s="20">
        <v>-57022059</v>
      </c>
      <c r="W26" s="20">
        <v>-140918469</v>
      </c>
      <c r="X26" s="20">
        <v>-171736775</v>
      </c>
      <c r="Y26" s="20">
        <v>30818306</v>
      </c>
      <c r="Z26" s="21">
        <v>-17.95</v>
      </c>
      <c r="AA26" s="22">
        <v>-171736775</v>
      </c>
    </row>
    <row r="27" spans="1:27" ht="12.75">
      <c r="A27" s="24" t="s">
        <v>51</v>
      </c>
      <c r="B27" s="25"/>
      <c r="C27" s="26">
        <f aca="true" t="shared" si="1" ref="C27:Y27">SUM(C21:C26)</f>
        <v>-96834301</v>
      </c>
      <c r="D27" s="26">
        <f>SUM(D21:D26)</f>
        <v>0</v>
      </c>
      <c r="E27" s="27">
        <f t="shared" si="1"/>
        <v>-167458777</v>
      </c>
      <c r="F27" s="28">
        <f t="shared" si="1"/>
        <v>-167707685</v>
      </c>
      <c r="G27" s="28">
        <f t="shared" si="1"/>
        <v>-21002886</v>
      </c>
      <c r="H27" s="28">
        <f t="shared" si="1"/>
        <v>-6829632</v>
      </c>
      <c r="I27" s="28">
        <f t="shared" si="1"/>
        <v>-4895341</v>
      </c>
      <c r="J27" s="28">
        <f t="shared" si="1"/>
        <v>-32727859</v>
      </c>
      <c r="K27" s="28">
        <f t="shared" si="1"/>
        <v>-12040277</v>
      </c>
      <c r="L27" s="28">
        <f t="shared" si="1"/>
        <v>-5841680</v>
      </c>
      <c r="M27" s="28">
        <f t="shared" si="1"/>
        <v>-11932130</v>
      </c>
      <c r="N27" s="28">
        <f t="shared" si="1"/>
        <v>-29814087</v>
      </c>
      <c r="O27" s="28">
        <f t="shared" si="1"/>
        <v>-4202657</v>
      </c>
      <c r="P27" s="28">
        <f t="shared" si="1"/>
        <v>-12046998</v>
      </c>
      <c r="Q27" s="28">
        <f t="shared" si="1"/>
        <v>-4803123</v>
      </c>
      <c r="R27" s="28">
        <f t="shared" si="1"/>
        <v>-21052778</v>
      </c>
      <c r="S27" s="28">
        <f t="shared" si="1"/>
        <v>-596890</v>
      </c>
      <c r="T27" s="28">
        <f t="shared" si="1"/>
        <v>-27462400</v>
      </c>
      <c r="U27" s="28">
        <f t="shared" si="1"/>
        <v>-28945493</v>
      </c>
      <c r="V27" s="28">
        <f t="shared" si="1"/>
        <v>-57004783</v>
      </c>
      <c r="W27" s="28">
        <f t="shared" si="1"/>
        <v>-140599507</v>
      </c>
      <c r="X27" s="28">
        <f t="shared" si="1"/>
        <v>-167707685</v>
      </c>
      <c r="Y27" s="28">
        <f t="shared" si="1"/>
        <v>27108178</v>
      </c>
      <c r="Z27" s="29">
        <f>+IF(X27&lt;&gt;0,+(Y27/X27)*100,0)</f>
        <v>-16.163945021362615</v>
      </c>
      <c r="AA27" s="30">
        <f>SUM(AA21:AA26)</f>
        <v>-167707685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431494</v>
      </c>
      <c r="D33" s="18"/>
      <c r="E33" s="19">
        <v>-3219260</v>
      </c>
      <c r="F33" s="20">
        <v>-3219260</v>
      </c>
      <c r="G33" s="20">
        <v>3222072</v>
      </c>
      <c r="H33" s="36">
        <v>-3200174</v>
      </c>
      <c r="I33" s="36">
        <v>-26159</v>
      </c>
      <c r="J33" s="36">
        <v>-4261</v>
      </c>
      <c r="K33" s="20">
        <v>9255</v>
      </c>
      <c r="L33" s="20">
        <v>-2169</v>
      </c>
      <c r="M33" s="20">
        <v>-5394</v>
      </c>
      <c r="N33" s="20">
        <v>1692</v>
      </c>
      <c r="O33" s="36">
        <v>7355</v>
      </c>
      <c r="P33" s="36">
        <v>25722</v>
      </c>
      <c r="Q33" s="36">
        <v>-32379</v>
      </c>
      <c r="R33" s="20">
        <v>698</v>
      </c>
      <c r="S33" s="20">
        <v>1871</v>
      </c>
      <c r="T33" s="20">
        <v>12342</v>
      </c>
      <c r="U33" s="20">
        <v>-21096</v>
      </c>
      <c r="V33" s="36">
        <v>-6883</v>
      </c>
      <c r="W33" s="36">
        <v>-8754</v>
      </c>
      <c r="X33" s="36">
        <v>-3219260</v>
      </c>
      <c r="Y33" s="20">
        <v>3210506</v>
      </c>
      <c r="Z33" s="21">
        <v>-99.73</v>
      </c>
      <c r="AA33" s="22">
        <v>-3219260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431494</v>
      </c>
      <c r="D36" s="26">
        <f>SUM(D31:D35)</f>
        <v>0</v>
      </c>
      <c r="E36" s="27">
        <f t="shared" si="2"/>
        <v>-3219260</v>
      </c>
      <c r="F36" s="28">
        <f t="shared" si="2"/>
        <v>-3219260</v>
      </c>
      <c r="G36" s="28">
        <f t="shared" si="2"/>
        <v>3222072</v>
      </c>
      <c r="H36" s="28">
        <f t="shared" si="2"/>
        <v>-3200174</v>
      </c>
      <c r="I36" s="28">
        <f t="shared" si="2"/>
        <v>-26159</v>
      </c>
      <c r="J36" s="28">
        <f t="shared" si="2"/>
        <v>-4261</v>
      </c>
      <c r="K36" s="28">
        <f t="shared" si="2"/>
        <v>9255</v>
      </c>
      <c r="L36" s="28">
        <f t="shared" si="2"/>
        <v>-2169</v>
      </c>
      <c r="M36" s="28">
        <f t="shared" si="2"/>
        <v>-5394</v>
      </c>
      <c r="N36" s="28">
        <f t="shared" si="2"/>
        <v>1692</v>
      </c>
      <c r="O36" s="28">
        <f t="shared" si="2"/>
        <v>7355</v>
      </c>
      <c r="P36" s="28">
        <f t="shared" si="2"/>
        <v>25722</v>
      </c>
      <c r="Q36" s="28">
        <f t="shared" si="2"/>
        <v>-32379</v>
      </c>
      <c r="R36" s="28">
        <f t="shared" si="2"/>
        <v>698</v>
      </c>
      <c r="S36" s="28">
        <f t="shared" si="2"/>
        <v>1871</v>
      </c>
      <c r="T36" s="28">
        <f t="shared" si="2"/>
        <v>12342</v>
      </c>
      <c r="U36" s="28">
        <f t="shared" si="2"/>
        <v>-21096</v>
      </c>
      <c r="V36" s="28">
        <f t="shared" si="2"/>
        <v>-6883</v>
      </c>
      <c r="W36" s="28">
        <f t="shared" si="2"/>
        <v>-8754</v>
      </c>
      <c r="X36" s="28">
        <f t="shared" si="2"/>
        <v>-3219260</v>
      </c>
      <c r="Y36" s="28">
        <f t="shared" si="2"/>
        <v>3210506</v>
      </c>
      <c r="Z36" s="29">
        <f>+IF(X36&lt;&gt;0,+(Y36/X36)*100,0)</f>
        <v>-99.7280741536875</v>
      </c>
      <c r="AA36" s="30">
        <f>SUM(AA31:AA35)</f>
        <v>-3219260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-28536675</v>
      </c>
      <c r="D38" s="32">
        <f>+D17+D27+D36</f>
        <v>0</v>
      </c>
      <c r="E38" s="33">
        <f t="shared" si="3"/>
        <v>-32841801</v>
      </c>
      <c r="F38" s="2">
        <f t="shared" si="3"/>
        <v>-13056716</v>
      </c>
      <c r="G38" s="2">
        <f t="shared" si="3"/>
        <v>12498411</v>
      </c>
      <c r="H38" s="2">
        <f t="shared" si="3"/>
        <v>70221209</v>
      </c>
      <c r="I38" s="2">
        <f t="shared" si="3"/>
        <v>-23687245</v>
      </c>
      <c r="J38" s="2">
        <f t="shared" si="3"/>
        <v>59032375</v>
      </c>
      <c r="K38" s="2">
        <f t="shared" si="3"/>
        <v>-29078541</v>
      </c>
      <c r="L38" s="2">
        <f t="shared" si="3"/>
        <v>-5253288</v>
      </c>
      <c r="M38" s="2">
        <f t="shared" si="3"/>
        <v>-21564341</v>
      </c>
      <c r="N38" s="2">
        <f t="shared" si="3"/>
        <v>-55896170</v>
      </c>
      <c r="O38" s="2">
        <f t="shared" si="3"/>
        <v>37111086</v>
      </c>
      <c r="P38" s="2">
        <f t="shared" si="3"/>
        <v>-33435143</v>
      </c>
      <c r="Q38" s="2">
        <f t="shared" si="3"/>
        <v>95689470</v>
      </c>
      <c r="R38" s="2">
        <f t="shared" si="3"/>
        <v>99365413</v>
      </c>
      <c r="S38" s="2">
        <f t="shared" si="3"/>
        <v>-38020151</v>
      </c>
      <c r="T38" s="2">
        <f t="shared" si="3"/>
        <v>-48914943</v>
      </c>
      <c r="U38" s="2">
        <f t="shared" si="3"/>
        <v>-46905030</v>
      </c>
      <c r="V38" s="2">
        <f t="shared" si="3"/>
        <v>-133840124</v>
      </c>
      <c r="W38" s="2">
        <f t="shared" si="3"/>
        <v>-31338506</v>
      </c>
      <c r="X38" s="2">
        <f t="shared" si="3"/>
        <v>-13056716</v>
      </c>
      <c r="Y38" s="2">
        <f t="shared" si="3"/>
        <v>-18281790</v>
      </c>
      <c r="Z38" s="34">
        <f>+IF(X38&lt;&gt;0,+(Y38/X38)*100,0)</f>
        <v>140.01828637461364</v>
      </c>
      <c r="AA38" s="35">
        <f>+AA17+AA27+AA36</f>
        <v>-13056716</v>
      </c>
    </row>
    <row r="39" spans="1:27" ht="12.75">
      <c r="A39" s="23" t="s">
        <v>59</v>
      </c>
      <c r="B39" s="17"/>
      <c r="C39" s="32">
        <v>377510</v>
      </c>
      <c r="D39" s="32"/>
      <c r="E39" s="33"/>
      <c r="F39" s="2"/>
      <c r="G39" s="2">
        <v>30396577</v>
      </c>
      <c r="H39" s="2">
        <f>+G40+H60</f>
        <v>42894988</v>
      </c>
      <c r="I39" s="2">
        <f>+H40+I60</f>
        <v>113116197</v>
      </c>
      <c r="J39" s="2">
        <f>+G39</f>
        <v>30396577</v>
      </c>
      <c r="K39" s="2">
        <f>+I40+K60</f>
        <v>89428952</v>
      </c>
      <c r="L39" s="2">
        <f>+K40+L60</f>
        <v>60350411</v>
      </c>
      <c r="M39" s="2">
        <f>+L40+M60</f>
        <v>55097123</v>
      </c>
      <c r="N39" s="2">
        <f>+K39</f>
        <v>89428952</v>
      </c>
      <c r="O39" s="2">
        <f>+M40+O60</f>
        <v>33532782</v>
      </c>
      <c r="P39" s="2">
        <f>+O40+P60</f>
        <v>70643868</v>
      </c>
      <c r="Q39" s="2">
        <f>+P40+Q60</f>
        <v>37208725</v>
      </c>
      <c r="R39" s="2">
        <f>+O39</f>
        <v>33532782</v>
      </c>
      <c r="S39" s="2">
        <f>+Q40+S60</f>
        <v>132898195</v>
      </c>
      <c r="T39" s="2">
        <f>+S40+T60</f>
        <v>94878044</v>
      </c>
      <c r="U39" s="2">
        <f>+T40+U60</f>
        <v>45963101</v>
      </c>
      <c r="V39" s="2">
        <f>+S39</f>
        <v>132898195</v>
      </c>
      <c r="W39" s="2">
        <f>+G39</f>
        <v>30396577</v>
      </c>
      <c r="X39" s="2"/>
      <c r="Y39" s="2">
        <f>+W39-X39</f>
        <v>30396577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-28159165</v>
      </c>
      <c r="D40" s="43">
        <f aca="true" t="shared" si="4" ref="D40:AA40">+D38+D39</f>
        <v>0</v>
      </c>
      <c r="E40" s="44">
        <f t="shared" si="4"/>
        <v>-32841801</v>
      </c>
      <c r="F40" s="45">
        <f t="shared" si="4"/>
        <v>-13056716</v>
      </c>
      <c r="G40" s="45">
        <f t="shared" si="4"/>
        <v>42894988</v>
      </c>
      <c r="H40" s="45">
        <f t="shared" si="4"/>
        <v>113116197</v>
      </c>
      <c r="I40" s="45">
        <f t="shared" si="4"/>
        <v>89428952</v>
      </c>
      <c r="J40" s="45">
        <f>+I40</f>
        <v>89428952</v>
      </c>
      <c r="K40" s="45">
        <f t="shared" si="4"/>
        <v>60350411</v>
      </c>
      <c r="L40" s="45">
        <f t="shared" si="4"/>
        <v>55097123</v>
      </c>
      <c r="M40" s="45">
        <f t="shared" si="4"/>
        <v>33532782</v>
      </c>
      <c r="N40" s="45">
        <f>+M40</f>
        <v>33532782</v>
      </c>
      <c r="O40" s="45">
        <f t="shared" si="4"/>
        <v>70643868</v>
      </c>
      <c r="P40" s="45">
        <f t="shared" si="4"/>
        <v>37208725</v>
      </c>
      <c r="Q40" s="45">
        <f t="shared" si="4"/>
        <v>132898195</v>
      </c>
      <c r="R40" s="45">
        <f>+Q40</f>
        <v>132898195</v>
      </c>
      <c r="S40" s="45">
        <f t="shared" si="4"/>
        <v>94878044</v>
      </c>
      <c r="T40" s="45">
        <f t="shared" si="4"/>
        <v>45963101</v>
      </c>
      <c r="U40" s="45">
        <f t="shared" si="4"/>
        <v>-941929</v>
      </c>
      <c r="V40" s="45">
        <f>+U40</f>
        <v>-941929</v>
      </c>
      <c r="W40" s="45">
        <f>+V40</f>
        <v>-941929</v>
      </c>
      <c r="X40" s="45">
        <f t="shared" si="4"/>
        <v>-13056716</v>
      </c>
      <c r="Y40" s="45">
        <f t="shared" si="4"/>
        <v>12114787</v>
      </c>
      <c r="Z40" s="46">
        <f>+IF(X40&lt;&gt;0,+(Y40/X40)*100,0)</f>
        <v>-92.78586590992713</v>
      </c>
      <c r="AA40" s="47">
        <f t="shared" si="4"/>
        <v>-13056716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30396577</v>
      </c>
      <c r="J60">
        <v>30396577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-622352535</v>
      </c>
      <c r="D14" s="18"/>
      <c r="E14" s="19">
        <v>-576919569</v>
      </c>
      <c r="F14" s="20">
        <v>-535578101</v>
      </c>
      <c r="G14" s="20">
        <v>-32414144</v>
      </c>
      <c r="H14" s="20">
        <v>-83751163</v>
      </c>
      <c r="I14" s="20">
        <v>-60041031</v>
      </c>
      <c r="J14" s="20">
        <v>-176206338</v>
      </c>
      <c r="K14" s="20">
        <v>-59807405</v>
      </c>
      <c r="L14" s="20">
        <v>-35179668</v>
      </c>
      <c r="M14" s="20">
        <v>-68542073</v>
      </c>
      <c r="N14" s="20">
        <v>-163529146</v>
      </c>
      <c r="O14" s="20">
        <v>-50037515</v>
      </c>
      <c r="P14" s="20">
        <v>-25712323</v>
      </c>
      <c r="Q14" s="20">
        <v>-57453416</v>
      </c>
      <c r="R14" s="20">
        <v>-133203254</v>
      </c>
      <c r="S14" s="20">
        <v>-31003497</v>
      </c>
      <c r="T14" s="20">
        <v>-26626015</v>
      </c>
      <c r="U14" s="20">
        <v>-40088670</v>
      </c>
      <c r="V14" s="20">
        <v>-97718182</v>
      </c>
      <c r="W14" s="20">
        <v>-570656920</v>
      </c>
      <c r="X14" s="20">
        <v>-535578101</v>
      </c>
      <c r="Y14" s="20">
        <v>-35078819</v>
      </c>
      <c r="Z14" s="21">
        <v>6.55</v>
      </c>
      <c r="AA14" s="22">
        <v>-535578101</v>
      </c>
    </row>
    <row r="15" spans="1:27" ht="12.75">
      <c r="A15" s="23" t="s">
        <v>42</v>
      </c>
      <c r="B15" s="17"/>
      <c r="C15" s="18">
        <v>-14525528</v>
      </c>
      <c r="D15" s="18"/>
      <c r="E15" s="19">
        <v>-9200000</v>
      </c>
      <c r="F15" s="20">
        <v>-24910000</v>
      </c>
      <c r="G15" s="20">
        <v>98479</v>
      </c>
      <c r="H15" s="20">
        <v>-5814370</v>
      </c>
      <c r="I15" s="20">
        <v>-3856030</v>
      </c>
      <c r="J15" s="20">
        <v>-9571921</v>
      </c>
      <c r="K15" s="20">
        <v>-3395755</v>
      </c>
      <c r="L15" s="20">
        <v>-632992</v>
      </c>
      <c r="M15" s="20">
        <v>-1294961</v>
      </c>
      <c r="N15" s="20">
        <v>-5323708</v>
      </c>
      <c r="O15" s="20">
        <v>-3895650</v>
      </c>
      <c r="P15" s="20">
        <v>20276</v>
      </c>
      <c r="Q15" s="20">
        <v>-4407903</v>
      </c>
      <c r="R15" s="20">
        <v>-8283277</v>
      </c>
      <c r="S15" s="20">
        <v>-648843</v>
      </c>
      <c r="T15" s="20">
        <v>-638547</v>
      </c>
      <c r="U15" s="20">
        <v>-101312</v>
      </c>
      <c r="V15" s="20">
        <v>-1388702</v>
      </c>
      <c r="W15" s="20">
        <v>-24567608</v>
      </c>
      <c r="X15" s="20">
        <v>-24910000</v>
      </c>
      <c r="Y15" s="20">
        <v>342392</v>
      </c>
      <c r="Z15" s="21">
        <v>-1.37</v>
      </c>
      <c r="AA15" s="22">
        <v>-24910000</v>
      </c>
    </row>
    <row r="16" spans="1:27" ht="12.75">
      <c r="A16" s="23" t="s">
        <v>43</v>
      </c>
      <c r="B16" s="17" t="s">
        <v>6</v>
      </c>
      <c r="C16" s="18">
        <v>-3388342</v>
      </c>
      <c r="D16" s="18"/>
      <c r="E16" s="19">
        <v>-2000000</v>
      </c>
      <c r="F16" s="20">
        <v>-1213000</v>
      </c>
      <c r="G16" s="20">
        <v>-452002</v>
      </c>
      <c r="H16" s="20">
        <v>-167257</v>
      </c>
      <c r="I16" s="20">
        <v>-164842</v>
      </c>
      <c r="J16" s="20">
        <v>-784101</v>
      </c>
      <c r="K16" s="20">
        <v>-147917</v>
      </c>
      <c r="L16" s="20">
        <v>-150000</v>
      </c>
      <c r="M16" s="20">
        <v>-129250</v>
      </c>
      <c r="N16" s="20">
        <v>-427167</v>
      </c>
      <c r="O16" s="20"/>
      <c r="P16" s="20">
        <v>-2179</v>
      </c>
      <c r="Q16" s="20"/>
      <c r="R16" s="20">
        <v>-2179</v>
      </c>
      <c r="S16" s="20"/>
      <c r="T16" s="20"/>
      <c r="U16" s="20"/>
      <c r="V16" s="20"/>
      <c r="W16" s="20">
        <v>-1213447</v>
      </c>
      <c r="X16" s="20">
        <v>-1213000</v>
      </c>
      <c r="Y16" s="20">
        <v>-447</v>
      </c>
      <c r="Z16" s="21">
        <v>0.04</v>
      </c>
      <c r="AA16" s="22">
        <v>-1213000</v>
      </c>
    </row>
    <row r="17" spans="1:27" ht="12.75">
      <c r="A17" s="24" t="s">
        <v>44</v>
      </c>
      <c r="B17" s="25"/>
      <c r="C17" s="26">
        <f aca="true" t="shared" si="0" ref="C17:Y17">SUM(C6:C16)</f>
        <v>-640266405</v>
      </c>
      <c r="D17" s="26">
        <f>SUM(D6:D16)</f>
        <v>0</v>
      </c>
      <c r="E17" s="27">
        <f t="shared" si="0"/>
        <v>-588119569</v>
      </c>
      <c r="F17" s="28">
        <f t="shared" si="0"/>
        <v>-561701101</v>
      </c>
      <c r="G17" s="28">
        <f t="shared" si="0"/>
        <v>-32767667</v>
      </c>
      <c r="H17" s="28">
        <f t="shared" si="0"/>
        <v>-89732790</v>
      </c>
      <c r="I17" s="28">
        <f t="shared" si="0"/>
        <v>-64061903</v>
      </c>
      <c r="J17" s="28">
        <f t="shared" si="0"/>
        <v>-186562360</v>
      </c>
      <c r="K17" s="28">
        <f t="shared" si="0"/>
        <v>-63351077</v>
      </c>
      <c r="L17" s="28">
        <f t="shared" si="0"/>
        <v>-35962660</v>
      </c>
      <c r="M17" s="28">
        <f t="shared" si="0"/>
        <v>-69966284</v>
      </c>
      <c r="N17" s="28">
        <f t="shared" si="0"/>
        <v>-169280021</v>
      </c>
      <c r="O17" s="28">
        <f t="shared" si="0"/>
        <v>-53933165</v>
      </c>
      <c r="P17" s="28">
        <f t="shared" si="0"/>
        <v>-25694226</v>
      </c>
      <c r="Q17" s="28">
        <f t="shared" si="0"/>
        <v>-61861319</v>
      </c>
      <c r="R17" s="28">
        <f t="shared" si="0"/>
        <v>-141488710</v>
      </c>
      <c r="S17" s="28">
        <f t="shared" si="0"/>
        <v>-31652340</v>
      </c>
      <c r="T17" s="28">
        <f t="shared" si="0"/>
        <v>-27264562</v>
      </c>
      <c r="U17" s="28">
        <f t="shared" si="0"/>
        <v>-40189982</v>
      </c>
      <c r="V17" s="28">
        <f t="shared" si="0"/>
        <v>-99106884</v>
      </c>
      <c r="W17" s="28">
        <f t="shared" si="0"/>
        <v>-596437975</v>
      </c>
      <c r="X17" s="28">
        <f t="shared" si="0"/>
        <v>-561701101</v>
      </c>
      <c r="Y17" s="28">
        <f t="shared" si="0"/>
        <v>-34736874</v>
      </c>
      <c r="Z17" s="29">
        <f>+IF(X17&lt;&gt;0,+(Y17/X17)*100,0)</f>
        <v>6.1842275078609825</v>
      </c>
      <c r="AA17" s="30">
        <f>SUM(AA6:AA16)</f>
        <v>-561701101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8307877</v>
      </c>
      <c r="D33" s="18"/>
      <c r="E33" s="19">
        <v>-4756509</v>
      </c>
      <c r="F33" s="20"/>
      <c r="G33" s="20">
        <v>8764690</v>
      </c>
      <c r="H33" s="36">
        <v>-8950708</v>
      </c>
      <c r="I33" s="36">
        <v>-161214</v>
      </c>
      <c r="J33" s="36">
        <v>-347232</v>
      </c>
      <c r="K33" s="20">
        <v>292755</v>
      </c>
      <c r="L33" s="20">
        <v>8842085</v>
      </c>
      <c r="M33" s="20">
        <v>190929990</v>
      </c>
      <c r="N33" s="20">
        <v>200064830</v>
      </c>
      <c r="O33" s="36">
        <v>-400056505</v>
      </c>
      <c r="P33" s="36">
        <v>200086797</v>
      </c>
      <c r="Q33" s="36">
        <v>-17003</v>
      </c>
      <c r="R33" s="20">
        <v>-199986711</v>
      </c>
      <c r="S33" s="20">
        <v>-106936</v>
      </c>
      <c r="T33" s="20">
        <v>36538</v>
      </c>
      <c r="U33" s="20">
        <v>39981</v>
      </c>
      <c r="V33" s="36">
        <v>-30417</v>
      </c>
      <c r="W33" s="36">
        <v>-299530</v>
      </c>
      <c r="X33" s="36">
        <v>-4756509</v>
      </c>
      <c r="Y33" s="20">
        <v>4456979</v>
      </c>
      <c r="Z33" s="21">
        <v>-93.7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8307877</v>
      </c>
      <c r="D36" s="26">
        <f>SUM(D31:D35)</f>
        <v>0</v>
      </c>
      <c r="E36" s="27">
        <f t="shared" si="2"/>
        <v>-4756509</v>
      </c>
      <c r="F36" s="28">
        <f t="shared" si="2"/>
        <v>0</v>
      </c>
      <c r="G36" s="28">
        <f t="shared" si="2"/>
        <v>8764690</v>
      </c>
      <c r="H36" s="28">
        <f t="shared" si="2"/>
        <v>-8950708</v>
      </c>
      <c r="I36" s="28">
        <f t="shared" si="2"/>
        <v>-161214</v>
      </c>
      <c r="J36" s="28">
        <f t="shared" si="2"/>
        <v>-347232</v>
      </c>
      <c r="K36" s="28">
        <f t="shared" si="2"/>
        <v>292755</v>
      </c>
      <c r="L36" s="28">
        <f t="shared" si="2"/>
        <v>8842085</v>
      </c>
      <c r="M36" s="28">
        <f t="shared" si="2"/>
        <v>190929990</v>
      </c>
      <c r="N36" s="28">
        <f t="shared" si="2"/>
        <v>200064830</v>
      </c>
      <c r="O36" s="28">
        <f t="shared" si="2"/>
        <v>-400056505</v>
      </c>
      <c r="P36" s="28">
        <f t="shared" si="2"/>
        <v>200086797</v>
      </c>
      <c r="Q36" s="28">
        <f t="shared" si="2"/>
        <v>-17003</v>
      </c>
      <c r="R36" s="28">
        <f t="shared" si="2"/>
        <v>-199986711</v>
      </c>
      <c r="S36" s="28">
        <f t="shared" si="2"/>
        <v>-106936</v>
      </c>
      <c r="T36" s="28">
        <f t="shared" si="2"/>
        <v>36538</v>
      </c>
      <c r="U36" s="28">
        <f t="shared" si="2"/>
        <v>39981</v>
      </c>
      <c r="V36" s="28">
        <f t="shared" si="2"/>
        <v>-30417</v>
      </c>
      <c r="W36" s="28">
        <f t="shared" si="2"/>
        <v>-299530</v>
      </c>
      <c r="X36" s="28">
        <f t="shared" si="2"/>
        <v>-4756509</v>
      </c>
      <c r="Y36" s="28">
        <f t="shared" si="2"/>
        <v>4456979</v>
      </c>
      <c r="Z36" s="29">
        <f>+IF(X36&lt;&gt;0,+(Y36/X36)*100,0)</f>
        <v>-93.70273450549553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-631958528</v>
      </c>
      <c r="D38" s="32">
        <f>+D17+D27+D36</f>
        <v>0</v>
      </c>
      <c r="E38" s="33">
        <f t="shared" si="3"/>
        <v>-592876078</v>
      </c>
      <c r="F38" s="2">
        <f t="shared" si="3"/>
        <v>-561701101</v>
      </c>
      <c r="G38" s="2">
        <f t="shared" si="3"/>
        <v>-24002977</v>
      </c>
      <c r="H38" s="2">
        <f t="shared" si="3"/>
        <v>-98683498</v>
      </c>
      <c r="I38" s="2">
        <f t="shared" si="3"/>
        <v>-64223117</v>
      </c>
      <c r="J38" s="2">
        <f t="shared" si="3"/>
        <v>-186909592</v>
      </c>
      <c r="K38" s="2">
        <f t="shared" si="3"/>
        <v>-63058322</v>
      </c>
      <c r="L38" s="2">
        <f t="shared" si="3"/>
        <v>-27120575</v>
      </c>
      <c r="M38" s="2">
        <f t="shared" si="3"/>
        <v>120963706</v>
      </c>
      <c r="N38" s="2">
        <f t="shared" si="3"/>
        <v>30784809</v>
      </c>
      <c r="O38" s="2">
        <f t="shared" si="3"/>
        <v>-453989670</v>
      </c>
      <c r="P38" s="2">
        <f t="shared" si="3"/>
        <v>174392571</v>
      </c>
      <c r="Q38" s="2">
        <f t="shared" si="3"/>
        <v>-61878322</v>
      </c>
      <c r="R38" s="2">
        <f t="shared" si="3"/>
        <v>-341475421</v>
      </c>
      <c r="S38" s="2">
        <f t="shared" si="3"/>
        <v>-31759276</v>
      </c>
      <c r="T38" s="2">
        <f t="shared" si="3"/>
        <v>-27228024</v>
      </c>
      <c r="U38" s="2">
        <f t="shared" si="3"/>
        <v>-40150001</v>
      </c>
      <c r="V38" s="2">
        <f t="shared" si="3"/>
        <v>-99137301</v>
      </c>
      <c r="W38" s="2">
        <f t="shared" si="3"/>
        <v>-596737505</v>
      </c>
      <c r="X38" s="2">
        <f t="shared" si="3"/>
        <v>-566457610</v>
      </c>
      <c r="Y38" s="2">
        <f t="shared" si="3"/>
        <v>-30279895</v>
      </c>
      <c r="Z38" s="34">
        <f>+IF(X38&lt;&gt;0,+(Y38/X38)*100,0)</f>
        <v>5.345482956791772</v>
      </c>
      <c r="AA38" s="35">
        <f>+AA17+AA27+AA36</f>
        <v>-561701101</v>
      </c>
    </row>
    <row r="39" spans="1:27" ht="12.75">
      <c r="A39" s="23" t="s">
        <v>59</v>
      </c>
      <c r="B39" s="17"/>
      <c r="C39" s="32">
        <v>3424033</v>
      </c>
      <c r="D39" s="32"/>
      <c r="E39" s="33"/>
      <c r="F39" s="2"/>
      <c r="G39" s="2">
        <v>4541271</v>
      </c>
      <c r="H39" s="2">
        <f>+G40+H60</f>
        <v>-19334073</v>
      </c>
      <c r="I39" s="2">
        <f>+H40+I60</f>
        <v>-118017571</v>
      </c>
      <c r="J39" s="2">
        <f>+G39</f>
        <v>4541271</v>
      </c>
      <c r="K39" s="2">
        <f>+I40+K60</f>
        <v>-182240688</v>
      </c>
      <c r="L39" s="2">
        <f>+K40+L60</f>
        <v>-240642106</v>
      </c>
      <c r="M39" s="2">
        <f>+L40+M60</f>
        <v>-267757681</v>
      </c>
      <c r="N39" s="2">
        <f>+K39</f>
        <v>-182240688</v>
      </c>
      <c r="O39" s="2">
        <f>+M40+O60</f>
        <v>-146793975</v>
      </c>
      <c r="P39" s="2">
        <f>+O40+P60</f>
        <v>-600783645</v>
      </c>
      <c r="Q39" s="2">
        <f>+P40+Q60</f>
        <v>-426391074</v>
      </c>
      <c r="R39" s="2">
        <f>+O39</f>
        <v>-146793975</v>
      </c>
      <c r="S39" s="2">
        <f>+Q40+S60</f>
        <v>-488269396</v>
      </c>
      <c r="T39" s="2">
        <f>+S40+T60</f>
        <v>-520028672</v>
      </c>
      <c r="U39" s="2">
        <f>+T40+U60</f>
        <v>-547256696</v>
      </c>
      <c r="V39" s="2">
        <f>+S39</f>
        <v>-488269396</v>
      </c>
      <c r="W39" s="2">
        <f>+G39</f>
        <v>4541271</v>
      </c>
      <c r="X39" s="2"/>
      <c r="Y39" s="2">
        <f>+W39-X39</f>
        <v>4541271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-628534495</v>
      </c>
      <c r="D40" s="43">
        <f aca="true" t="shared" si="4" ref="D40:AA40">+D38+D39</f>
        <v>0</v>
      </c>
      <c r="E40" s="44">
        <f t="shared" si="4"/>
        <v>-592876078</v>
      </c>
      <c r="F40" s="45">
        <f t="shared" si="4"/>
        <v>-561701101</v>
      </c>
      <c r="G40" s="45">
        <f t="shared" si="4"/>
        <v>-19461706</v>
      </c>
      <c r="H40" s="45">
        <f t="shared" si="4"/>
        <v>-118017571</v>
      </c>
      <c r="I40" s="45">
        <f t="shared" si="4"/>
        <v>-182240688</v>
      </c>
      <c r="J40" s="45">
        <f>+I40</f>
        <v>-182240688</v>
      </c>
      <c r="K40" s="45">
        <f t="shared" si="4"/>
        <v>-245299010</v>
      </c>
      <c r="L40" s="45">
        <f t="shared" si="4"/>
        <v>-267762681</v>
      </c>
      <c r="M40" s="45">
        <f t="shared" si="4"/>
        <v>-146793975</v>
      </c>
      <c r="N40" s="45">
        <f>+M40</f>
        <v>-146793975</v>
      </c>
      <c r="O40" s="45">
        <f t="shared" si="4"/>
        <v>-600783645</v>
      </c>
      <c r="P40" s="45">
        <f t="shared" si="4"/>
        <v>-426391074</v>
      </c>
      <c r="Q40" s="45">
        <f t="shared" si="4"/>
        <v>-488269396</v>
      </c>
      <c r="R40" s="45">
        <f>+Q40</f>
        <v>-488269396</v>
      </c>
      <c r="S40" s="45">
        <f t="shared" si="4"/>
        <v>-520028672</v>
      </c>
      <c r="T40" s="45">
        <f t="shared" si="4"/>
        <v>-547256696</v>
      </c>
      <c r="U40" s="45">
        <f t="shared" si="4"/>
        <v>-587406697</v>
      </c>
      <c r="V40" s="45">
        <f>+U40</f>
        <v>-587406697</v>
      </c>
      <c r="W40" s="45">
        <f>+V40</f>
        <v>-587406697</v>
      </c>
      <c r="X40" s="45">
        <f t="shared" si="4"/>
        <v>-566457610</v>
      </c>
      <c r="Y40" s="45">
        <f t="shared" si="4"/>
        <v>-25738624</v>
      </c>
      <c r="Z40" s="46">
        <f>+IF(X40&lt;&gt;0,+(Y40/X40)*100,0)</f>
        <v>4.543786427372738</v>
      </c>
      <c r="AA40" s="47">
        <f t="shared" si="4"/>
        <v>-561701101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3" ht="12.75" hidden="1">
      <c r="G60">
        <v>4541271</v>
      </c>
      <c r="H60">
        <v>127633</v>
      </c>
      <c r="J60">
        <v>4541271</v>
      </c>
      <c r="L60">
        <v>4656904</v>
      </c>
      <c r="M60">
        <v>5000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14679683</v>
      </c>
      <c r="D6" s="18"/>
      <c r="E6" s="19">
        <v>20476164</v>
      </c>
      <c r="F6" s="20">
        <v>18615787</v>
      </c>
      <c r="G6" s="20">
        <v>574355</v>
      </c>
      <c r="H6" s="20">
        <v>824616</v>
      </c>
      <c r="I6" s="20">
        <v>843924</v>
      </c>
      <c r="J6" s="20">
        <v>2242895</v>
      </c>
      <c r="K6" s="20">
        <v>1026155</v>
      </c>
      <c r="L6" s="20">
        <v>694014</v>
      </c>
      <c r="M6" s="20">
        <v>634676</v>
      </c>
      <c r="N6" s="20">
        <v>2354845</v>
      </c>
      <c r="O6" s="20">
        <v>760557</v>
      </c>
      <c r="P6" s="20">
        <v>898773</v>
      </c>
      <c r="Q6" s="20">
        <v>672462</v>
      </c>
      <c r="R6" s="20">
        <v>2331792</v>
      </c>
      <c r="S6" s="20">
        <v>559507</v>
      </c>
      <c r="T6" s="20">
        <v>816761</v>
      </c>
      <c r="U6" s="20">
        <v>-13112634</v>
      </c>
      <c r="V6" s="20">
        <v>-11736366</v>
      </c>
      <c r="W6" s="20">
        <v>-4806834</v>
      </c>
      <c r="X6" s="20">
        <v>18615787</v>
      </c>
      <c r="Y6" s="20">
        <v>-23422621</v>
      </c>
      <c r="Z6" s="21">
        <v>-125.82</v>
      </c>
      <c r="AA6" s="22">
        <v>18615787</v>
      </c>
    </row>
    <row r="7" spans="1:27" ht="12.75">
      <c r="A7" s="23" t="s">
        <v>34</v>
      </c>
      <c r="B7" s="17"/>
      <c r="C7" s="18">
        <v>90011501</v>
      </c>
      <c r="D7" s="18"/>
      <c r="E7" s="19">
        <v>198717684</v>
      </c>
      <c r="F7" s="20">
        <v>204948809</v>
      </c>
      <c r="G7" s="20">
        <v>9454422</v>
      </c>
      <c r="H7" s="20">
        <v>10229334</v>
      </c>
      <c r="I7" s="20">
        <v>9118958</v>
      </c>
      <c r="J7" s="20">
        <v>28802714</v>
      </c>
      <c r="K7" s="20">
        <v>7812255</v>
      </c>
      <c r="L7" s="20">
        <v>7372642</v>
      </c>
      <c r="M7" s="20">
        <v>7496831</v>
      </c>
      <c r="N7" s="20">
        <v>22681728</v>
      </c>
      <c r="O7" s="20">
        <v>8093726</v>
      </c>
      <c r="P7" s="20">
        <v>8720141</v>
      </c>
      <c r="Q7" s="20">
        <v>7638778</v>
      </c>
      <c r="R7" s="20">
        <v>24452645</v>
      </c>
      <c r="S7" s="20">
        <v>6205399</v>
      </c>
      <c r="T7" s="20">
        <v>7675214</v>
      </c>
      <c r="U7" s="20">
        <v>7577800</v>
      </c>
      <c r="V7" s="20">
        <v>21458413</v>
      </c>
      <c r="W7" s="20">
        <v>97395500</v>
      </c>
      <c r="X7" s="20">
        <v>204948809</v>
      </c>
      <c r="Y7" s="20">
        <v>-107553309</v>
      </c>
      <c r="Z7" s="21">
        <v>-52.48</v>
      </c>
      <c r="AA7" s="22">
        <v>204948809</v>
      </c>
    </row>
    <row r="8" spans="1:27" ht="12.75">
      <c r="A8" s="23" t="s">
        <v>35</v>
      </c>
      <c r="B8" s="17"/>
      <c r="C8" s="18">
        <v>2891058</v>
      </c>
      <c r="D8" s="18"/>
      <c r="E8" s="19">
        <v>4528764</v>
      </c>
      <c r="F8" s="20">
        <v>3784628</v>
      </c>
      <c r="G8" s="20">
        <v>161815</v>
      </c>
      <c r="H8" s="20">
        <v>181452</v>
      </c>
      <c r="I8" s="20">
        <v>100362</v>
      </c>
      <c r="J8" s="20">
        <v>443629</v>
      </c>
      <c r="K8" s="20">
        <v>153133</v>
      </c>
      <c r="L8" s="20">
        <v>101672</v>
      </c>
      <c r="M8" s="20">
        <v>116794</v>
      </c>
      <c r="N8" s="20">
        <v>371599</v>
      </c>
      <c r="O8" s="20">
        <v>623211</v>
      </c>
      <c r="P8" s="20">
        <v>547731</v>
      </c>
      <c r="Q8" s="20">
        <v>105804</v>
      </c>
      <c r="R8" s="20">
        <v>1276746</v>
      </c>
      <c r="S8" s="20">
        <v>76165</v>
      </c>
      <c r="T8" s="20">
        <v>138575</v>
      </c>
      <c r="U8" s="20">
        <v>556816</v>
      </c>
      <c r="V8" s="20">
        <v>771556</v>
      </c>
      <c r="W8" s="20">
        <v>2863530</v>
      </c>
      <c r="X8" s="20">
        <v>3784628</v>
      </c>
      <c r="Y8" s="20">
        <v>-921098</v>
      </c>
      <c r="Z8" s="21">
        <v>-24.34</v>
      </c>
      <c r="AA8" s="22">
        <v>3784628</v>
      </c>
    </row>
    <row r="9" spans="1:27" ht="12.75">
      <c r="A9" s="23" t="s">
        <v>36</v>
      </c>
      <c r="B9" s="17" t="s">
        <v>6</v>
      </c>
      <c r="C9" s="18">
        <v>91125946</v>
      </c>
      <c r="D9" s="18"/>
      <c r="E9" s="19">
        <v>111728760</v>
      </c>
      <c r="F9" s="20">
        <v>115545000</v>
      </c>
      <c r="G9" s="20">
        <v>40493871</v>
      </c>
      <c r="H9" s="20">
        <v>2556108</v>
      </c>
      <c r="I9" s="20">
        <v>38266</v>
      </c>
      <c r="J9" s="20">
        <v>43088245</v>
      </c>
      <c r="K9" s="20">
        <v>542279</v>
      </c>
      <c r="L9" s="20">
        <v>81219</v>
      </c>
      <c r="M9" s="20">
        <v>30161640</v>
      </c>
      <c r="N9" s="20">
        <v>30785138</v>
      </c>
      <c r="O9" s="20">
        <v>49168</v>
      </c>
      <c r="P9" s="20">
        <v>25186</v>
      </c>
      <c r="Q9" s="20">
        <v>24314710</v>
      </c>
      <c r="R9" s="20">
        <v>24389064</v>
      </c>
      <c r="S9" s="20">
        <v>26658</v>
      </c>
      <c r="T9" s="20">
        <v>435981</v>
      </c>
      <c r="U9" s="20">
        <v>27086</v>
      </c>
      <c r="V9" s="20">
        <v>489725</v>
      </c>
      <c r="W9" s="20">
        <v>98752172</v>
      </c>
      <c r="X9" s="20">
        <v>115545000</v>
      </c>
      <c r="Y9" s="20">
        <v>-16792828</v>
      </c>
      <c r="Z9" s="21">
        <v>-14.53</v>
      </c>
      <c r="AA9" s="22">
        <v>115545000</v>
      </c>
    </row>
    <row r="10" spans="1:27" ht="12.75">
      <c r="A10" s="23" t="s">
        <v>37</v>
      </c>
      <c r="B10" s="17" t="s">
        <v>6</v>
      </c>
      <c r="C10" s="18">
        <v>36603391</v>
      </c>
      <c r="D10" s="18"/>
      <c r="E10" s="19">
        <v>92582004</v>
      </c>
      <c r="F10" s="20">
        <v>92636000</v>
      </c>
      <c r="G10" s="20">
        <v>17961733</v>
      </c>
      <c r="H10" s="20">
        <v>2711</v>
      </c>
      <c r="I10" s="20">
        <v>200554</v>
      </c>
      <c r="J10" s="20">
        <v>18164998</v>
      </c>
      <c r="K10" s="20">
        <v>251847</v>
      </c>
      <c r="L10" s="20">
        <v>3948802</v>
      </c>
      <c r="M10" s="20">
        <v>11818742</v>
      </c>
      <c r="N10" s="20">
        <v>16019391</v>
      </c>
      <c r="O10" s="20">
        <v>98028</v>
      </c>
      <c r="P10" s="20"/>
      <c r="Q10" s="20">
        <v>11511000</v>
      </c>
      <c r="R10" s="20">
        <v>11609028</v>
      </c>
      <c r="S10" s="20">
        <v>13078605</v>
      </c>
      <c r="T10" s="20">
        <v>1449737</v>
      </c>
      <c r="U10" s="20"/>
      <c r="V10" s="20">
        <v>14528342</v>
      </c>
      <c r="W10" s="20">
        <v>60321759</v>
      </c>
      <c r="X10" s="20">
        <v>92636000</v>
      </c>
      <c r="Y10" s="20">
        <v>-32314241</v>
      </c>
      <c r="Z10" s="21">
        <v>-34.88</v>
      </c>
      <c r="AA10" s="22">
        <v>92636000</v>
      </c>
    </row>
    <row r="11" spans="1:27" ht="12.75">
      <c r="A11" s="23" t="s">
        <v>38</v>
      </c>
      <c r="B11" s="17"/>
      <c r="C11" s="18">
        <v>83651</v>
      </c>
      <c r="D11" s="18"/>
      <c r="E11" s="19"/>
      <c r="F11" s="20"/>
      <c r="G11" s="20">
        <v>8257</v>
      </c>
      <c r="H11" s="20">
        <v>2779</v>
      </c>
      <c r="I11" s="20">
        <v>2924</v>
      </c>
      <c r="J11" s="20">
        <v>13960</v>
      </c>
      <c r="K11" s="20">
        <v>1080</v>
      </c>
      <c r="L11" s="20">
        <v>734</v>
      </c>
      <c r="M11" s="20">
        <v>1970</v>
      </c>
      <c r="N11" s="20">
        <v>3784</v>
      </c>
      <c r="O11" s="20"/>
      <c r="P11" s="20">
        <v>1078</v>
      </c>
      <c r="Q11" s="20">
        <v>10109</v>
      </c>
      <c r="R11" s="20">
        <v>11187</v>
      </c>
      <c r="S11" s="20"/>
      <c r="T11" s="20">
        <v>3219</v>
      </c>
      <c r="U11" s="20">
        <v>7227</v>
      </c>
      <c r="V11" s="20">
        <v>10446</v>
      </c>
      <c r="W11" s="20">
        <v>39377</v>
      </c>
      <c r="X11" s="20"/>
      <c r="Y11" s="20">
        <v>39377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-236911116</v>
      </c>
      <c r="D14" s="18"/>
      <c r="E14" s="19">
        <v>-232066188</v>
      </c>
      <c r="F14" s="20">
        <v>-243236496</v>
      </c>
      <c r="G14" s="20">
        <v>-8154536</v>
      </c>
      <c r="H14" s="20">
        <v>-14388746</v>
      </c>
      <c r="I14" s="20">
        <v>-32232837</v>
      </c>
      <c r="J14" s="20">
        <v>-54776119</v>
      </c>
      <c r="K14" s="20">
        <v>-18397268</v>
      </c>
      <c r="L14" s="20">
        <v>-15263466</v>
      </c>
      <c r="M14" s="20">
        <v>-18023089</v>
      </c>
      <c r="N14" s="20">
        <v>-51683823</v>
      </c>
      <c r="O14" s="20">
        <v>-5820447</v>
      </c>
      <c r="P14" s="20">
        <v>-20278716</v>
      </c>
      <c r="Q14" s="20">
        <v>-93328153</v>
      </c>
      <c r="R14" s="20">
        <v>-119427316</v>
      </c>
      <c r="S14" s="20">
        <v>-740334</v>
      </c>
      <c r="T14" s="20">
        <v>-1240094</v>
      </c>
      <c r="U14" s="20">
        <v>-48050273</v>
      </c>
      <c r="V14" s="20">
        <v>-50030701</v>
      </c>
      <c r="W14" s="20">
        <v>-275917959</v>
      </c>
      <c r="X14" s="20">
        <v>-243236496</v>
      </c>
      <c r="Y14" s="20">
        <v>-32681463</v>
      </c>
      <c r="Z14" s="21">
        <v>13.44</v>
      </c>
      <c r="AA14" s="22">
        <v>-243236496</v>
      </c>
    </row>
    <row r="15" spans="1:27" ht="12.75">
      <c r="A15" s="23" t="s">
        <v>42</v>
      </c>
      <c r="B15" s="17"/>
      <c r="C15" s="18">
        <v>-32180731</v>
      </c>
      <c r="D15" s="18"/>
      <c r="E15" s="19">
        <v>-12001512</v>
      </c>
      <c r="F15" s="20">
        <v>-20013875</v>
      </c>
      <c r="G15" s="20"/>
      <c r="H15" s="20">
        <v>-9349</v>
      </c>
      <c r="I15" s="20">
        <v>-5603073</v>
      </c>
      <c r="J15" s="20">
        <v>-5612422</v>
      </c>
      <c r="K15" s="20">
        <v>-2733486</v>
      </c>
      <c r="L15" s="20">
        <v>-1133</v>
      </c>
      <c r="M15" s="20">
        <v>-6071436</v>
      </c>
      <c r="N15" s="20">
        <v>-8806055</v>
      </c>
      <c r="O15" s="20">
        <v>-2971860</v>
      </c>
      <c r="P15" s="20"/>
      <c r="Q15" s="20">
        <v>-3684131</v>
      </c>
      <c r="R15" s="20">
        <v>-6655991</v>
      </c>
      <c r="S15" s="20"/>
      <c r="T15" s="20"/>
      <c r="U15" s="20">
        <v>-4072898</v>
      </c>
      <c r="V15" s="20">
        <v>-4072898</v>
      </c>
      <c r="W15" s="20">
        <v>-25147366</v>
      </c>
      <c r="X15" s="20">
        <v>-20013875</v>
      </c>
      <c r="Y15" s="20">
        <v>-5133491</v>
      </c>
      <c r="Z15" s="21">
        <v>25.65</v>
      </c>
      <c r="AA15" s="22">
        <v>-20013875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-33696617</v>
      </c>
      <c r="D17" s="26">
        <f>SUM(D6:D16)</f>
        <v>0</v>
      </c>
      <c r="E17" s="27">
        <f t="shared" si="0"/>
        <v>183965676</v>
      </c>
      <c r="F17" s="28">
        <f t="shared" si="0"/>
        <v>172279853</v>
      </c>
      <c r="G17" s="28">
        <f t="shared" si="0"/>
        <v>60499917</v>
      </c>
      <c r="H17" s="28">
        <f t="shared" si="0"/>
        <v>-601095</v>
      </c>
      <c r="I17" s="28">
        <f t="shared" si="0"/>
        <v>-27530922</v>
      </c>
      <c r="J17" s="28">
        <f t="shared" si="0"/>
        <v>32367900</v>
      </c>
      <c r="K17" s="28">
        <f t="shared" si="0"/>
        <v>-11344005</v>
      </c>
      <c r="L17" s="28">
        <f t="shared" si="0"/>
        <v>-3065516</v>
      </c>
      <c r="M17" s="28">
        <f t="shared" si="0"/>
        <v>26136128</v>
      </c>
      <c r="N17" s="28">
        <f t="shared" si="0"/>
        <v>11726607</v>
      </c>
      <c r="O17" s="28">
        <f t="shared" si="0"/>
        <v>832383</v>
      </c>
      <c r="P17" s="28">
        <f t="shared" si="0"/>
        <v>-10085807</v>
      </c>
      <c r="Q17" s="28">
        <f t="shared" si="0"/>
        <v>-52759421</v>
      </c>
      <c r="R17" s="28">
        <f t="shared" si="0"/>
        <v>-62012845</v>
      </c>
      <c r="S17" s="28">
        <f t="shared" si="0"/>
        <v>19206000</v>
      </c>
      <c r="T17" s="28">
        <f t="shared" si="0"/>
        <v>9279393</v>
      </c>
      <c r="U17" s="28">
        <f t="shared" si="0"/>
        <v>-57066876</v>
      </c>
      <c r="V17" s="28">
        <f t="shared" si="0"/>
        <v>-28581483</v>
      </c>
      <c r="W17" s="28">
        <f t="shared" si="0"/>
        <v>-46499821</v>
      </c>
      <c r="X17" s="28">
        <f t="shared" si="0"/>
        <v>172279853</v>
      </c>
      <c r="Y17" s="28">
        <f t="shared" si="0"/>
        <v>-218779674</v>
      </c>
      <c r="Z17" s="29">
        <f>+IF(X17&lt;&gt;0,+(Y17/X17)*100,0)</f>
        <v>-126.99086410295463</v>
      </c>
      <c r="AA17" s="30">
        <f>SUM(AA6:AA16)</f>
        <v>172279853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1447615</v>
      </c>
      <c r="D23" s="40"/>
      <c r="E23" s="19">
        <v>224361381</v>
      </c>
      <c r="F23" s="20">
        <v>224361381</v>
      </c>
      <c r="G23" s="36">
        <v>-224238449</v>
      </c>
      <c r="H23" s="36">
        <v>224238449</v>
      </c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224361381</v>
      </c>
      <c r="Y23" s="36">
        <v>-224361381</v>
      </c>
      <c r="Z23" s="37">
        <v>-100</v>
      </c>
      <c r="AA23" s="38">
        <v>224361381</v>
      </c>
    </row>
    <row r="24" spans="1:27" ht="12.75">
      <c r="A24" s="23" t="s">
        <v>49</v>
      </c>
      <c r="B24" s="17"/>
      <c r="C24" s="18">
        <v>-195118</v>
      </c>
      <c r="D24" s="18"/>
      <c r="E24" s="19">
        <v>1535853</v>
      </c>
      <c r="F24" s="20">
        <v>1535853</v>
      </c>
      <c r="G24" s="20">
        <v>-1389101</v>
      </c>
      <c r="H24" s="20">
        <v>1376406</v>
      </c>
      <c r="I24" s="20">
        <v>12695</v>
      </c>
      <c r="J24" s="20"/>
      <c r="K24" s="20">
        <v>-8225</v>
      </c>
      <c r="L24" s="20">
        <v>4013</v>
      </c>
      <c r="M24" s="20">
        <v>4212</v>
      </c>
      <c r="N24" s="20"/>
      <c r="O24" s="20"/>
      <c r="P24" s="20">
        <v>-11708</v>
      </c>
      <c r="Q24" s="20">
        <v>8203</v>
      </c>
      <c r="R24" s="20">
        <v>-3505</v>
      </c>
      <c r="S24" s="20">
        <v>3505</v>
      </c>
      <c r="T24" s="20">
        <v>-2690</v>
      </c>
      <c r="U24" s="20">
        <v>-1933</v>
      </c>
      <c r="V24" s="20">
        <v>-1118</v>
      </c>
      <c r="W24" s="20">
        <v>-4623</v>
      </c>
      <c r="X24" s="20">
        <v>1535853</v>
      </c>
      <c r="Y24" s="20">
        <v>-1540476</v>
      </c>
      <c r="Z24" s="21">
        <v>-100.3</v>
      </c>
      <c r="AA24" s="22">
        <v>1535853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-1727468</v>
      </c>
      <c r="D26" s="18"/>
      <c r="E26" s="19">
        <v>-91313412</v>
      </c>
      <c r="F26" s="20">
        <v>-91313399</v>
      </c>
      <c r="G26" s="20">
        <v>-3258335</v>
      </c>
      <c r="H26" s="20">
        <v>-7575454</v>
      </c>
      <c r="I26" s="20">
        <v>-253331</v>
      </c>
      <c r="J26" s="20">
        <v>-11087120</v>
      </c>
      <c r="K26" s="20">
        <v>-324008</v>
      </c>
      <c r="L26" s="20">
        <v>-2164388</v>
      </c>
      <c r="M26" s="20">
        <v>-9767874</v>
      </c>
      <c r="N26" s="20">
        <v>-12256270</v>
      </c>
      <c r="O26" s="20">
        <v>-204434</v>
      </c>
      <c r="P26" s="20">
        <v>-300000</v>
      </c>
      <c r="Q26" s="20">
        <v>-5853299</v>
      </c>
      <c r="R26" s="20">
        <v>-6357733</v>
      </c>
      <c r="S26" s="20">
        <v>-1169026</v>
      </c>
      <c r="T26" s="20">
        <v>-4538670</v>
      </c>
      <c r="U26" s="20">
        <v>-2370664</v>
      </c>
      <c r="V26" s="20">
        <v>-8078360</v>
      </c>
      <c r="W26" s="20">
        <v>-37779483</v>
      </c>
      <c r="X26" s="20">
        <v>-91313399</v>
      </c>
      <c r="Y26" s="20">
        <v>53533916</v>
      </c>
      <c r="Z26" s="21">
        <v>-58.63</v>
      </c>
      <c r="AA26" s="22">
        <v>-91313399</v>
      </c>
    </row>
    <row r="27" spans="1:27" ht="12.75">
      <c r="A27" s="24" t="s">
        <v>51</v>
      </c>
      <c r="B27" s="25"/>
      <c r="C27" s="26">
        <f aca="true" t="shared" si="1" ref="C27:Y27">SUM(C21:C26)</f>
        <v>-474971</v>
      </c>
      <c r="D27" s="26">
        <f>SUM(D21:D26)</f>
        <v>0</v>
      </c>
      <c r="E27" s="27">
        <f t="shared" si="1"/>
        <v>134583822</v>
      </c>
      <c r="F27" s="28">
        <f t="shared" si="1"/>
        <v>134583835</v>
      </c>
      <c r="G27" s="28">
        <f t="shared" si="1"/>
        <v>-228885885</v>
      </c>
      <c r="H27" s="28">
        <f t="shared" si="1"/>
        <v>218039401</v>
      </c>
      <c r="I27" s="28">
        <f t="shared" si="1"/>
        <v>-240636</v>
      </c>
      <c r="J27" s="28">
        <f t="shared" si="1"/>
        <v>-11087120</v>
      </c>
      <c r="K27" s="28">
        <f t="shared" si="1"/>
        <v>-332233</v>
      </c>
      <c r="L27" s="28">
        <f t="shared" si="1"/>
        <v>-2160375</v>
      </c>
      <c r="M27" s="28">
        <f t="shared" si="1"/>
        <v>-9763662</v>
      </c>
      <c r="N27" s="28">
        <f t="shared" si="1"/>
        <v>-12256270</v>
      </c>
      <c r="O27" s="28">
        <f t="shared" si="1"/>
        <v>-204434</v>
      </c>
      <c r="P27" s="28">
        <f t="shared" si="1"/>
        <v>-311708</v>
      </c>
      <c r="Q27" s="28">
        <f t="shared" si="1"/>
        <v>-5845096</v>
      </c>
      <c r="R27" s="28">
        <f t="shared" si="1"/>
        <v>-6361238</v>
      </c>
      <c r="S27" s="28">
        <f t="shared" si="1"/>
        <v>-1165521</v>
      </c>
      <c r="T27" s="28">
        <f t="shared" si="1"/>
        <v>-4541360</v>
      </c>
      <c r="U27" s="28">
        <f t="shared" si="1"/>
        <v>-2372597</v>
      </c>
      <c r="V27" s="28">
        <f t="shared" si="1"/>
        <v>-8079478</v>
      </c>
      <c r="W27" s="28">
        <f t="shared" si="1"/>
        <v>-37784106</v>
      </c>
      <c r="X27" s="28">
        <f t="shared" si="1"/>
        <v>134583835</v>
      </c>
      <c r="Y27" s="28">
        <f t="shared" si="1"/>
        <v>-172367941</v>
      </c>
      <c r="Z27" s="29">
        <f>+IF(X27&lt;&gt;0,+(Y27/X27)*100,0)</f>
        <v>-128.07477287298286</v>
      </c>
      <c r="AA27" s="30">
        <f>SUM(AA21:AA26)</f>
        <v>134583835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170122</v>
      </c>
      <c r="D33" s="18"/>
      <c r="E33" s="19">
        <v>-1719079</v>
      </c>
      <c r="F33" s="20">
        <v>-1719079</v>
      </c>
      <c r="G33" s="20">
        <v>1719079</v>
      </c>
      <c r="H33" s="36">
        <v>-1719079</v>
      </c>
      <c r="I33" s="36"/>
      <c r="J33" s="36"/>
      <c r="K33" s="20">
        <v>1747</v>
      </c>
      <c r="L33" s="20">
        <v>-1747</v>
      </c>
      <c r="M33" s="20">
        <v>5209</v>
      </c>
      <c r="N33" s="20">
        <v>5209</v>
      </c>
      <c r="O33" s="36">
        <v>72149</v>
      </c>
      <c r="P33" s="36">
        <v>-65814</v>
      </c>
      <c r="Q33" s="36">
        <v>-9583</v>
      </c>
      <c r="R33" s="20">
        <v>-3248</v>
      </c>
      <c r="S33" s="20">
        <v>-431</v>
      </c>
      <c r="T33" s="20">
        <v>8748</v>
      </c>
      <c r="U33" s="20">
        <v>11948</v>
      </c>
      <c r="V33" s="36">
        <v>20265</v>
      </c>
      <c r="W33" s="36">
        <v>22226</v>
      </c>
      <c r="X33" s="36">
        <v>-1719079</v>
      </c>
      <c r="Y33" s="20">
        <v>1741305</v>
      </c>
      <c r="Z33" s="21">
        <v>-101.29</v>
      </c>
      <c r="AA33" s="22">
        <v>-1719079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170122</v>
      </c>
      <c r="D36" s="26">
        <f>SUM(D31:D35)</f>
        <v>0</v>
      </c>
      <c r="E36" s="27">
        <f t="shared" si="2"/>
        <v>-1719079</v>
      </c>
      <c r="F36" s="28">
        <f t="shared" si="2"/>
        <v>-1719079</v>
      </c>
      <c r="G36" s="28">
        <f t="shared" si="2"/>
        <v>1719079</v>
      </c>
      <c r="H36" s="28">
        <f t="shared" si="2"/>
        <v>-1719079</v>
      </c>
      <c r="I36" s="28">
        <f t="shared" si="2"/>
        <v>0</v>
      </c>
      <c r="J36" s="28">
        <f t="shared" si="2"/>
        <v>0</v>
      </c>
      <c r="K36" s="28">
        <f t="shared" si="2"/>
        <v>1747</v>
      </c>
      <c r="L36" s="28">
        <f t="shared" si="2"/>
        <v>-1747</v>
      </c>
      <c r="M36" s="28">
        <f t="shared" si="2"/>
        <v>5209</v>
      </c>
      <c r="N36" s="28">
        <f t="shared" si="2"/>
        <v>5209</v>
      </c>
      <c r="O36" s="28">
        <f t="shared" si="2"/>
        <v>72149</v>
      </c>
      <c r="P36" s="28">
        <f t="shared" si="2"/>
        <v>-65814</v>
      </c>
      <c r="Q36" s="28">
        <f t="shared" si="2"/>
        <v>-9583</v>
      </c>
      <c r="R36" s="28">
        <f t="shared" si="2"/>
        <v>-3248</v>
      </c>
      <c r="S36" s="28">
        <f t="shared" si="2"/>
        <v>-431</v>
      </c>
      <c r="T36" s="28">
        <f t="shared" si="2"/>
        <v>8748</v>
      </c>
      <c r="U36" s="28">
        <f t="shared" si="2"/>
        <v>11948</v>
      </c>
      <c r="V36" s="28">
        <f t="shared" si="2"/>
        <v>20265</v>
      </c>
      <c r="W36" s="28">
        <f t="shared" si="2"/>
        <v>22226</v>
      </c>
      <c r="X36" s="28">
        <f t="shared" si="2"/>
        <v>-1719079</v>
      </c>
      <c r="Y36" s="28">
        <f t="shared" si="2"/>
        <v>1741305</v>
      </c>
      <c r="Z36" s="29">
        <f>+IF(X36&lt;&gt;0,+(Y36/X36)*100,0)</f>
        <v>-101.29290160603439</v>
      </c>
      <c r="AA36" s="30">
        <f>SUM(AA31:AA35)</f>
        <v>-1719079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-34001466</v>
      </c>
      <c r="D38" s="32">
        <f>+D17+D27+D36</f>
        <v>0</v>
      </c>
      <c r="E38" s="33">
        <f t="shared" si="3"/>
        <v>316830419</v>
      </c>
      <c r="F38" s="2">
        <f t="shared" si="3"/>
        <v>305144609</v>
      </c>
      <c r="G38" s="2">
        <f t="shared" si="3"/>
        <v>-166666889</v>
      </c>
      <c r="H38" s="2">
        <f t="shared" si="3"/>
        <v>215719227</v>
      </c>
      <c r="I38" s="2">
        <f t="shared" si="3"/>
        <v>-27771558</v>
      </c>
      <c r="J38" s="2">
        <f t="shared" si="3"/>
        <v>21280780</v>
      </c>
      <c r="K38" s="2">
        <f t="shared" si="3"/>
        <v>-11674491</v>
      </c>
      <c r="L38" s="2">
        <f t="shared" si="3"/>
        <v>-5227638</v>
      </c>
      <c r="M38" s="2">
        <f t="shared" si="3"/>
        <v>16377675</v>
      </c>
      <c r="N38" s="2">
        <f t="shared" si="3"/>
        <v>-524454</v>
      </c>
      <c r="O38" s="2">
        <f t="shared" si="3"/>
        <v>700098</v>
      </c>
      <c r="P38" s="2">
        <f t="shared" si="3"/>
        <v>-10463329</v>
      </c>
      <c r="Q38" s="2">
        <f t="shared" si="3"/>
        <v>-58614100</v>
      </c>
      <c r="R38" s="2">
        <f t="shared" si="3"/>
        <v>-68377331</v>
      </c>
      <c r="S38" s="2">
        <f t="shared" si="3"/>
        <v>18040048</v>
      </c>
      <c r="T38" s="2">
        <f t="shared" si="3"/>
        <v>4746781</v>
      </c>
      <c r="U38" s="2">
        <f t="shared" si="3"/>
        <v>-59427525</v>
      </c>
      <c r="V38" s="2">
        <f t="shared" si="3"/>
        <v>-36640696</v>
      </c>
      <c r="W38" s="2">
        <f t="shared" si="3"/>
        <v>-84261701</v>
      </c>
      <c r="X38" s="2">
        <f t="shared" si="3"/>
        <v>305144609</v>
      </c>
      <c r="Y38" s="2">
        <f t="shared" si="3"/>
        <v>-389406310</v>
      </c>
      <c r="Z38" s="34">
        <f>+IF(X38&lt;&gt;0,+(Y38/X38)*100,0)</f>
        <v>-127.61369479085243</v>
      </c>
      <c r="AA38" s="35">
        <f>+AA17+AA27+AA36</f>
        <v>305144609</v>
      </c>
    </row>
    <row r="39" spans="1:27" ht="12.75">
      <c r="A39" s="23" t="s">
        <v>59</v>
      </c>
      <c r="B39" s="17"/>
      <c r="C39" s="32">
        <v>-10428652</v>
      </c>
      <c r="D39" s="32"/>
      <c r="E39" s="33"/>
      <c r="F39" s="2"/>
      <c r="G39" s="2">
        <v>5942013</v>
      </c>
      <c r="H39" s="2">
        <f>+G40+H60</f>
        <v>-160724876</v>
      </c>
      <c r="I39" s="2">
        <f>+H40+I60</f>
        <v>54994351</v>
      </c>
      <c r="J39" s="2">
        <f>+G39</f>
        <v>5942013</v>
      </c>
      <c r="K39" s="2">
        <f>+I40+K60</f>
        <v>27222793</v>
      </c>
      <c r="L39" s="2">
        <f>+K40+L60</f>
        <v>15548302</v>
      </c>
      <c r="M39" s="2">
        <f>+L40+M60</f>
        <v>10320664</v>
      </c>
      <c r="N39" s="2">
        <f>+K39</f>
        <v>27222793</v>
      </c>
      <c r="O39" s="2">
        <f>+M40+O60</f>
        <v>26698339</v>
      </c>
      <c r="P39" s="2">
        <f>+O40+P60</f>
        <v>27398437</v>
      </c>
      <c r="Q39" s="2">
        <f>+P40+Q60</f>
        <v>16935108</v>
      </c>
      <c r="R39" s="2">
        <f>+O39</f>
        <v>26698339</v>
      </c>
      <c r="S39" s="2">
        <f>+Q40+S60</f>
        <v>-41678992</v>
      </c>
      <c r="T39" s="2">
        <f>+S40+T60</f>
        <v>-23638944</v>
      </c>
      <c r="U39" s="2">
        <f>+T40+U60</f>
        <v>-18892163</v>
      </c>
      <c r="V39" s="2">
        <f>+S39</f>
        <v>-41678992</v>
      </c>
      <c r="W39" s="2">
        <f>+G39</f>
        <v>5942013</v>
      </c>
      <c r="X39" s="2"/>
      <c r="Y39" s="2">
        <f>+W39-X39</f>
        <v>5942013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-44430118</v>
      </c>
      <c r="D40" s="43">
        <f aca="true" t="shared" si="4" ref="D40:AA40">+D38+D39</f>
        <v>0</v>
      </c>
      <c r="E40" s="44">
        <f t="shared" si="4"/>
        <v>316830419</v>
      </c>
      <c r="F40" s="45">
        <f t="shared" si="4"/>
        <v>305144609</v>
      </c>
      <c r="G40" s="45">
        <f t="shared" si="4"/>
        <v>-160724876</v>
      </c>
      <c r="H40" s="45">
        <f t="shared" si="4"/>
        <v>54994351</v>
      </c>
      <c r="I40" s="45">
        <f t="shared" si="4"/>
        <v>27222793</v>
      </c>
      <c r="J40" s="45">
        <f>+I40</f>
        <v>27222793</v>
      </c>
      <c r="K40" s="45">
        <f t="shared" si="4"/>
        <v>15548302</v>
      </c>
      <c r="L40" s="45">
        <f t="shared" si="4"/>
        <v>10320664</v>
      </c>
      <c r="M40" s="45">
        <f t="shared" si="4"/>
        <v>26698339</v>
      </c>
      <c r="N40" s="45">
        <f>+M40</f>
        <v>26698339</v>
      </c>
      <c r="O40" s="45">
        <f t="shared" si="4"/>
        <v>27398437</v>
      </c>
      <c r="P40" s="45">
        <f t="shared" si="4"/>
        <v>16935108</v>
      </c>
      <c r="Q40" s="45">
        <f t="shared" si="4"/>
        <v>-41678992</v>
      </c>
      <c r="R40" s="45">
        <f>+Q40</f>
        <v>-41678992</v>
      </c>
      <c r="S40" s="45">
        <f t="shared" si="4"/>
        <v>-23638944</v>
      </c>
      <c r="T40" s="45">
        <f t="shared" si="4"/>
        <v>-18892163</v>
      </c>
      <c r="U40" s="45">
        <f t="shared" si="4"/>
        <v>-78319688</v>
      </c>
      <c r="V40" s="45">
        <f>+U40</f>
        <v>-78319688</v>
      </c>
      <c r="W40" s="45">
        <f>+V40</f>
        <v>-78319688</v>
      </c>
      <c r="X40" s="45">
        <f t="shared" si="4"/>
        <v>305144609</v>
      </c>
      <c r="Y40" s="45">
        <f t="shared" si="4"/>
        <v>-383464297</v>
      </c>
      <c r="Z40" s="46">
        <f>+IF(X40&lt;&gt;0,+(Y40/X40)*100,0)</f>
        <v>-125.66641706588366</v>
      </c>
      <c r="AA40" s="47">
        <f t="shared" si="4"/>
        <v>305144609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5942013</v>
      </c>
      <c r="J60">
        <v>5942013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-1959817683</v>
      </c>
      <c r="F14" s="20">
        <v>-1832062399</v>
      </c>
      <c r="G14" s="20">
        <v>-56374032</v>
      </c>
      <c r="H14" s="20">
        <v>-41670061</v>
      </c>
      <c r="I14" s="20">
        <v>-58207330</v>
      </c>
      <c r="J14" s="20">
        <v>-156251423</v>
      </c>
      <c r="K14" s="20">
        <v>-62180029</v>
      </c>
      <c r="L14" s="20">
        <v>-302097578</v>
      </c>
      <c r="M14" s="20">
        <v>-150185272</v>
      </c>
      <c r="N14" s="20">
        <v>-514462879</v>
      </c>
      <c r="O14" s="20">
        <v>-92331066</v>
      </c>
      <c r="P14" s="20">
        <v>-155602666</v>
      </c>
      <c r="Q14" s="20">
        <v>-58565743</v>
      </c>
      <c r="R14" s="20">
        <v>-306499475</v>
      </c>
      <c r="S14" s="20">
        <v>-165104665</v>
      </c>
      <c r="T14" s="20">
        <v>-109029536</v>
      </c>
      <c r="U14" s="20">
        <v>-221736930</v>
      </c>
      <c r="V14" s="20">
        <v>-495871131</v>
      </c>
      <c r="W14" s="20">
        <v>-1473084908</v>
      </c>
      <c r="X14" s="20">
        <v>-1832062399</v>
      </c>
      <c r="Y14" s="20">
        <v>358977491</v>
      </c>
      <c r="Z14" s="21">
        <v>-19.59</v>
      </c>
      <c r="AA14" s="22">
        <v>-1832062399</v>
      </c>
    </row>
    <row r="15" spans="1:27" ht="12.75">
      <c r="A15" s="23" t="s">
        <v>42</v>
      </c>
      <c r="B15" s="17"/>
      <c r="C15" s="18"/>
      <c r="D15" s="18"/>
      <c r="E15" s="19">
        <v>-367066166</v>
      </c>
      <c r="F15" s="20">
        <v>-568489354</v>
      </c>
      <c r="G15" s="20"/>
      <c r="H15" s="20"/>
      <c r="I15" s="20">
        <v>-159638</v>
      </c>
      <c r="J15" s="20">
        <v>-159638</v>
      </c>
      <c r="K15" s="20"/>
      <c r="L15" s="20">
        <v>-129193815</v>
      </c>
      <c r="M15" s="20">
        <v>-103352077</v>
      </c>
      <c r="N15" s="20">
        <v>-232545892</v>
      </c>
      <c r="O15" s="20">
        <v>-47700902</v>
      </c>
      <c r="P15" s="20"/>
      <c r="Q15" s="20"/>
      <c r="R15" s="20">
        <v>-47700902</v>
      </c>
      <c r="S15" s="20"/>
      <c r="T15" s="20"/>
      <c r="U15" s="20">
        <v>-2930886</v>
      </c>
      <c r="V15" s="20">
        <v>-2930886</v>
      </c>
      <c r="W15" s="20">
        <v>-283337318</v>
      </c>
      <c r="X15" s="20">
        <v>-568489354</v>
      </c>
      <c r="Y15" s="20">
        <v>285152036</v>
      </c>
      <c r="Z15" s="21">
        <v>-50.16</v>
      </c>
      <c r="AA15" s="22">
        <v>-568489354</v>
      </c>
    </row>
    <row r="16" spans="1:27" ht="12.75">
      <c r="A16" s="23" t="s">
        <v>43</v>
      </c>
      <c r="B16" s="17" t="s">
        <v>6</v>
      </c>
      <c r="C16" s="18"/>
      <c r="D16" s="18"/>
      <c r="E16" s="19">
        <v>-154718000</v>
      </c>
      <c r="F16" s="20">
        <v>-153718000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>
        <v>-58333334</v>
      </c>
      <c r="V16" s="20">
        <v>-58333334</v>
      </c>
      <c r="W16" s="20">
        <v>-58333334</v>
      </c>
      <c r="X16" s="20">
        <v>-153718000</v>
      </c>
      <c r="Y16" s="20">
        <v>95384666</v>
      </c>
      <c r="Z16" s="21">
        <v>-62.05</v>
      </c>
      <c r="AA16" s="22">
        <v>-153718000</v>
      </c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-2481601849</v>
      </c>
      <c r="F17" s="28">
        <f t="shared" si="0"/>
        <v>-2554269753</v>
      </c>
      <c r="G17" s="28">
        <f t="shared" si="0"/>
        <v>-56374032</v>
      </c>
      <c r="H17" s="28">
        <f t="shared" si="0"/>
        <v>-41670061</v>
      </c>
      <c r="I17" s="28">
        <f t="shared" si="0"/>
        <v>-58366968</v>
      </c>
      <c r="J17" s="28">
        <f t="shared" si="0"/>
        <v>-156411061</v>
      </c>
      <c r="K17" s="28">
        <f t="shared" si="0"/>
        <v>-62180029</v>
      </c>
      <c r="L17" s="28">
        <f t="shared" si="0"/>
        <v>-431291393</v>
      </c>
      <c r="M17" s="28">
        <f t="shared" si="0"/>
        <v>-253537349</v>
      </c>
      <c r="N17" s="28">
        <f t="shared" si="0"/>
        <v>-747008771</v>
      </c>
      <c r="O17" s="28">
        <f t="shared" si="0"/>
        <v>-140031968</v>
      </c>
      <c r="P17" s="28">
        <f t="shared" si="0"/>
        <v>-155602666</v>
      </c>
      <c r="Q17" s="28">
        <f t="shared" si="0"/>
        <v>-58565743</v>
      </c>
      <c r="R17" s="28">
        <f t="shared" si="0"/>
        <v>-354200377</v>
      </c>
      <c r="S17" s="28">
        <f t="shared" si="0"/>
        <v>-165104665</v>
      </c>
      <c r="T17" s="28">
        <f t="shared" si="0"/>
        <v>-109029536</v>
      </c>
      <c r="U17" s="28">
        <f t="shared" si="0"/>
        <v>-283001150</v>
      </c>
      <c r="V17" s="28">
        <f t="shared" si="0"/>
        <v>-557135351</v>
      </c>
      <c r="W17" s="28">
        <f t="shared" si="0"/>
        <v>-1814755560</v>
      </c>
      <c r="X17" s="28">
        <f t="shared" si="0"/>
        <v>-2554269753</v>
      </c>
      <c r="Y17" s="28">
        <f t="shared" si="0"/>
        <v>739514193</v>
      </c>
      <c r="Z17" s="29">
        <f>+IF(X17&lt;&gt;0,+(Y17/X17)*100,0)</f>
        <v>-28.952078852730324</v>
      </c>
      <c r="AA17" s="30">
        <f>SUM(AA6:AA16)</f>
        <v>-2554269753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162273</v>
      </c>
      <c r="H33" s="36">
        <v>-152692</v>
      </c>
      <c r="I33" s="36">
        <v>513</v>
      </c>
      <c r="J33" s="36">
        <v>10094</v>
      </c>
      <c r="K33" s="20">
        <v>-8046</v>
      </c>
      <c r="L33" s="20">
        <v>33131</v>
      </c>
      <c r="M33" s="20">
        <v>2993</v>
      </c>
      <c r="N33" s="20">
        <v>28078</v>
      </c>
      <c r="O33" s="36">
        <v>-52198</v>
      </c>
      <c r="P33" s="36">
        <v>45419</v>
      </c>
      <c r="Q33" s="36">
        <v>-15643</v>
      </c>
      <c r="R33" s="20">
        <v>-22422</v>
      </c>
      <c r="S33" s="20">
        <v>-14155</v>
      </c>
      <c r="T33" s="20">
        <v>-4273</v>
      </c>
      <c r="U33" s="20">
        <v>45953</v>
      </c>
      <c r="V33" s="36">
        <v>27525</v>
      </c>
      <c r="W33" s="36">
        <v>43275</v>
      </c>
      <c r="X33" s="36"/>
      <c r="Y33" s="20">
        <v>43275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162273</v>
      </c>
      <c r="H36" s="28">
        <f t="shared" si="2"/>
        <v>-152692</v>
      </c>
      <c r="I36" s="28">
        <f t="shared" si="2"/>
        <v>513</v>
      </c>
      <c r="J36" s="28">
        <f t="shared" si="2"/>
        <v>10094</v>
      </c>
      <c r="K36" s="28">
        <f t="shared" si="2"/>
        <v>-8046</v>
      </c>
      <c r="L36" s="28">
        <f t="shared" si="2"/>
        <v>33131</v>
      </c>
      <c r="M36" s="28">
        <f t="shared" si="2"/>
        <v>2993</v>
      </c>
      <c r="N36" s="28">
        <f t="shared" si="2"/>
        <v>28078</v>
      </c>
      <c r="O36" s="28">
        <f t="shared" si="2"/>
        <v>-52198</v>
      </c>
      <c r="P36" s="28">
        <f t="shared" si="2"/>
        <v>45419</v>
      </c>
      <c r="Q36" s="28">
        <f t="shared" si="2"/>
        <v>-15643</v>
      </c>
      <c r="R36" s="28">
        <f t="shared" si="2"/>
        <v>-22422</v>
      </c>
      <c r="S36" s="28">
        <f t="shared" si="2"/>
        <v>-14155</v>
      </c>
      <c r="T36" s="28">
        <f t="shared" si="2"/>
        <v>-4273</v>
      </c>
      <c r="U36" s="28">
        <f t="shared" si="2"/>
        <v>45953</v>
      </c>
      <c r="V36" s="28">
        <f t="shared" si="2"/>
        <v>27525</v>
      </c>
      <c r="W36" s="28">
        <f t="shared" si="2"/>
        <v>43275</v>
      </c>
      <c r="X36" s="28">
        <f t="shared" si="2"/>
        <v>0</v>
      </c>
      <c r="Y36" s="28">
        <f t="shared" si="2"/>
        <v>43275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-2481601849</v>
      </c>
      <c r="F38" s="2">
        <f t="shared" si="3"/>
        <v>-2554269753</v>
      </c>
      <c r="G38" s="2">
        <f t="shared" si="3"/>
        <v>-56211759</v>
      </c>
      <c r="H38" s="2">
        <f t="shared" si="3"/>
        <v>-41822753</v>
      </c>
      <c r="I38" s="2">
        <f t="shared" si="3"/>
        <v>-58366455</v>
      </c>
      <c r="J38" s="2">
        <f t="shared" si="3"/>
        <v>-156400967</v>
      </c>
      <c r="K38" s="2">
        <f t="shared" si="3"/>
        <v>-62188075</v>
      </c>
      <c r="L38" s="2">
        <f t="shared" si="3"/>
        <v>-431258262</v>
      </c>
      <c r="M38" s="2">
        <f t="shared" si="3"/>
        <v>-253534356</v>
      </c>
      <c r="N38" s="2">
        <f t="shared" si="3"/>
        <v>-746980693</v>
      </c>
      <c r="O38" s="2">
        <f t="shared" si="3"/>
        <v>-140084166</v>
      </c>
      <c r="P38" s="2">
        <f t="shared" si="3"/>
        <v>-155557247</v>
      </c>
      <c r="Q38" s="2">
        <f t="shared" si="3"/>
        <v>-58581386</v>
      </c>
      <c r="R38" s="2">
        <f t="shared" si="3"/>
        <v>-354222799</v>
      </c>
      <c r="S38" s="2">
        <f t="shared" si="3"/>
        <v>-165118820</v>
      </c>
      <c r="T38" s="2">
        <f t="shared" si="3"/>
        <v>-109033809</v>
      </c>
      <c r="U38" s="2">
        <f t="shared" si="3"/>
        <v>-282955197</v>
      </c>
      <c r="V38" s="2">
        <f t="shared" si="3"/>
        <v>-557107826</v>
      </c>
      <c r="W38" s="2">
        <f t="shared" si="3"/>
        <v>-1814712285</v>
      </c>
      <c r="X38" s="2">
        <f t="shared" si="3"/>
        <v>-2554269753</v>
      </c>
      <c r="Y38" s="2">
        <f t="shared" si="3"/>
        <v>739557468</v>
      </c>
      <c r="Z38" s="34">
        <f>+IF(X38&lt;&gt;0,+(Y38/X38)*100,0)</f>
        <v>-28.953773074726612</v>
      </c>
      <c r="AA38" s="35">
        <f>+AA17+AA27+AA36</f>
        <v>-2554269753</v>
      </c>
    </row>
    <row r="39" spans="1:27" ht="12.75">
      <c r="A39" s="23" t="s">
        <v>59</v>
      </c>
      <c r="B39" s="17"/>
      <c r="C39" s="32"/>
      <c r="D39" s="32"/>
      <c r="E39" s="33"/>
      <c r="F39" s="2"/>
      <c r="G39" s="2">
        <v>153273430</v>
      </c>
      <c r="H39" s="2">
        <f>+G40+H60</f>
        <v>97061671</v>
      </c>
      <c r="I39" s="2">
        <f>+H40+I60</f>
        <v>55238918</v>
      </c>
      <c r="J39" s="2">
        <f>+G39</f>
        <v>153273430</v>
      </c>
      <c r="K39" s="2">
        <f>+I40+K60</f>
        <v>-3127537</v>
      </c>
      <c r="L39" s="2">
        <f>+K40+L60</f>
        <v>-140685699</v>
      </c>
      <c r="M39" s="2">
        <f>+L40+M60</f>
        <v>-571943961</v>
      </c>
      <c r="N39" s="2">
        <f>+K39</f>
        <v>-3127537</v>
      </c>
      <c r="O39" s="2">
        <f>+M40+O60</f>
        <v>-825478317</v>
      </c>
      <c r="P39" s="2">
        <f>+O40+P60</f>
        <v>-965562483</v>
      </c>
      <c r="Q39" s="2">
        <f>+P40+Q60</f>
        <v>-1121119730</v>
      </c>
      <c r="R39" s="2">
        <f>+O39</f>
        <v>-825478317</v>
      </c>
      <c r="S39" s="2">
        <f>+Q40+S60</f>
        <v>-1179701116</v>
      </c>
      <c r="T39" s="2">
        <f>+S40+T60</f>
        <v>-1344819936</v>
      </c>
      <c r="U39" s="2">
        <f>+T40+U60</f>
        <v>-1453853745</v>
      </c>
      <c r="V39" s="2">
        <f>+S39</f>
        <v>-1179701116</v>
      </c>
      <c r="W39" s="2">
        <f>+G39</f>
        <v>153273430</v>
      </c>
      <c r="X39" s="2"/>
      <c r="Y39" s="2">
        <f>+W39-X39</f>
        <v>153273430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-2481601849</v>
      </c>
      <c r="F40" s="45">
        <f t="shared" si="4"/>
        <v>-2554269753</v>
      </c>
      <c r="G40" s="45">
        <f t="shared" si="4"/>
        <v>97061671</v>
      </c>
      <c r="H40" s="45">
        <f t="shared" si="4"/>
        <v>55238918</v>
      </c>
      <c r="I40" s="45">
        <f t="shared" si="4"/>
        <v>-3127537</v>
      </c>
      <c r="J40" s="45">
        <f>+I40</f>
        <v>-3127537</v>
      </c>
      <c r="K40" s="45">
        <f t="shared" si="4"/>
        <v>-65315612</v>
      </c>
      <c r="L40" s="45">
        <f t="shared" si="4"/>
        <v>-571943961</v>
      </c>
      <c r="M40" s="45">
        <f t="shared" si="4"/>
        <v>-825478317</v>
      </c>
      <c r="N40" s="45">
        <f>+M40</f>
        <v>-825478317</v>
      </c>
      <c r="O40" s="45">
        <f t="shared" si="4"/>
        <v>-965562483</v>
      </c>
      <c r="P40" s="45">
        <f t="shared" si="4"/>
        <v>-1121119730</v>
      </c>
      <c r="Q40" s="45">
        <f t="shared" si="4"/>
        <v>-1179701116</v>
      </c>
      <c r="R40" s="45">
        <f>+Q40</f>
        <v>-1179701116</v>
      </c>
      <c r="S40" s="45">
        <f t="shared" si="4"/>
        <v>-1344819936</v>
      </c>
      <c r="T40" s="45">
        <f t="shared" si="4"/>
        <v>-1453853745</v>
      </c>
      <c r="U40" s="45">
        <f t="shared" si="4"/>
        <v>-1736808942</v>
      </c>
      <c r="V40" s="45">
        <f>+U40</f>
        <v>-1736808942</v>
      </c>
      <c r="W40" s="45">
        <f>+V40</f>
        <v>-1736808942</v>
      </c>
      <c r="X40" s="45">
        <f t="shared" si="4"/>
        <v>-2554269753</v>
      </c>
      <c r="Y40" s="45">
        <f t="shared" si="4"/>
        <v>892830898</v>
      </c>
      <c r="Z40" s="46">
        <f>+IF(X40&lt;&gt;0,+(Y40/X40)*100,0)</f>
        <v>-34.95444821171947</v>
      </c>
      <c r="AA40" s="47">
        <f t="shared" si="4"/>
        <v>-2554269753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153273430</v>
      </c>
      <c r="J60">
        <v>153273430</v>
      </c>
      <c r="L60">
        <v>-75370087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13231688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43189078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1005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1005</v>
      </c>
      <c r="Y9" s="20">
        <v>-1005</v>
      </c>
      <c r="Z9" s="21">
        <v>-100</v>
      </c>
      <c r="AA9" s="22">
        <v>1005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-53162966</v>
      </c>
      <c r="D14" s="18"/>
      <c r="E14" s="19">
        <v>-138429132</v>
      </c>
      <c r="F14" s="20">
        <v>-149179192</v>
      </c>
      <c r="G14" s="20">
        <v>-821920</v>
      </c>
      <c r="H14" s="20">
        <v>-3552130</v>
      </c>
      <c r="I14" s="20"/>
      <c r="J14" s="20">
        <v>-4374050</v>
      </c>
      <c r="K14" s="20"/>
      <c r="L14" s="20">
        <v>-3775448</v>
      </c>
      <c r="M14" s="20">
        <v>-18401322</v>
      </c>
      <c r="N14" s="20">
        <v>-22176770</v>
      </c>
      <c r="O14" s="20">
        <v>-10801253</v>
      </c>
      <c r="P14" s="20">
        <v>-12407738</v>
      </c>
      <c r="Q14" s="20">
        <v>-9240366</v>
      </c>
      <c r="R14" s="20">
        <v>-32449357</v>
      </c>
      <c r="S14" s="20">
        <v>-10458709</v>
      </c>
      <c r="T14" s="20">
        <v>-10958175</v>
      </c>
      <c r="U14" s="20"/>
      <c r="V14" s="20">
        <v>-21416884</v>
      </c>
      <c r="W14" s="20">
        <v>-80417061</v>
      </c>
      <c r="X14" s="20">
        <v>-149179192</v>
      </c>
      <c r="Y14" s="20">
        <v>68762131</v>
      </c>
      <c r="Z14" s="21">
        <v>-46.09</v>
      </c>
      <c r="AA14" s="22">
        <v>-149179192</v>
      </c>
    </row>
    <row r="15" spans="1:27" ht="12.75">
      <c r="A15" s="23" t="s">
        <v>42</v>
      </c>
      <c r="B15" s="17"/>
      <c r="C15" s="18">
        <v>-1511925</v>
      </c>
      <c r="D15" s="18"/>
      <c r="E15" s="19">
        <v>-1718480</v>
      </c>
      <c r="F15" s="20">
        <v>-5388480</v>
      </c>
      <c r="G15" s="20">
        <v>-22</v>
      </c>
      <c r="H15" s="20">
        <v>-7082</v>
      </c>
      <c r="I15" s="20"/>
      <c r="J15" s="20">
        <v>-7104</v>
      </c>
      <c r="K15" s="20"/>
      <c r="L15" s="20">
        <v>-684</v>
      </c>
      <c r="M15" s="20">
        <v>-622787</v>
      </c>
      <c r="N15" s="20">
        <v>-623471</v>
      </c>
      <c r="O15" s="20">
        <v>-2547938</v>
      </c>
      <c r="P15" s="20">
        <v>-8473</v>
      </c>
      <c r="Q15" s="20">
        <v>-3126</v>
      </c>
      <c r="R15" s="20">
        <v>-2559537</v>
      </c>
      <c r="S15" s="20">
        <v>-2925</v>
      </c>
      <c r="T15" s="20">
        <v>-701814</v>
      </c>
      <c r="U15" s="20"/>
      <c r="V15" s="20">
        <v>-704739</v>
      </c>
      <c r="W15" s="20">
        <v>-3894851</v>
      </c>
      <c r="X15" s="20">
        <v>-5388480</v>
      </c>
      <c r="Y15" s="20">
        <v>1493629</v>
      </c>
      <c r="Z15" s="21">
        <v>-27.72</v>
      </c>
      <c r="AA15" s="22">
        <v>-5388480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-54674891</v>
      </c>
      <c r="D17" s="26">
        <f>SUM(D6:D16)</f>
        <v>0</v>
      </c>
      <c r="E17" s="27">
        <f t="shared" si="0"/>
        <v>-83726846</v>
      </c>
      <c r="F17" s="28">
        <f t="shared" si="0"/>
        <v>-154566667</v>
      </c>
      <c r="G17" s="28">
        <f t="shared" si="0"/>
        <v>-821942</v>
      </c>
      <c r="H17" s="28">
        <f t="shared" si="0"/>
        <v>-3559212</v>
      </c>
      <c r="I17" s="28">
        <f t="shared" si="0"/>
        <v>0</v>
      </c>
      <c r="J17" s="28">
        <f t="shared" si="0"/>
        <v>-4381154</v>
      </c>
      <c r="K17" s="28">
        <f t="shared" si="0"/>
        <v>0</v>
      </c>
      <c r="L17" s="28">
        <f t="shared" si="0"/>
        <v>-3776132</v>
      </c>
      <c r="M17" s="28">
        <f t="shared" si="0"/>
        <v>-19024109</v>
      </c>
      <c r="N17" s="28">
        <f t="shared" si="0"/>
        <v>-22800241</v>
      </c>
      <c r="O17" s="28">
        <f t="shared" si="0"/>
        <v>-13349191</v>
      </c>
      <c r="P17" s="28">
        <f t="shared" si="0"/>
        <v>-12416211</v>
      </c>
      <c r="Q17" s="28">
        <f t="shared" si="0"/>
        <v>-9243492</v>
      </c>
      <c r="R17" s="28">
        <f t="shared" si="0"/>
        <v>-35008894</v>
      </c>
      <c r="S17" s="28">
        <f t="shared" si="0"/>
        <v>-10461634</v>
      </c>
      <c r="T17" s="28">
        <f t="shared" si="0"/>
        <v>-11659989</v>
      </c>
      <c r="U17" s="28">
        <f t="shared" si="0"/>
        <v>0</v>
      </c>
      <c r="V17" s="28">
        <f t="shared" si="0"/>
        <v>-22121623</v>
      </c>
      <c r="W17" s="28">
        <f t="shared" si="0"/>
        <v>-84311912</v>
      </c>
      <c r="X17" s="28">
        <f t="shared" si="0"/>
        <v>-154566667</v>
      </c>
      <c r="Y17" s="28">
        <f t="shared" si="0"/>
        <v>70254755</v>
      </c>
      <c r="Z17" s="29">
        <f>+IF(X17&lt;&gt;0,+(Y17/X17)*100,0)</f>
        <v>-45.452720410927924</v>
      </c>
      <c r="AA17" s="30">
        <f>SUM(AA6:AA16)</f>
        <v>-154566667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>
        <v>-13620</v>
      </c>
      <c r="G24" s="20"/>
      <c r="H24" s="20"/>
      <c r="I24" s="20"/>
      <c r="J24" s="20"/>
      <c r="K24" s="20"/>
      <c r="L24" s="20">
        <v>240</v>
      </c>
      <c r="M24" s="20">
        <v>390</v>
      </c>
      <c r="N24" s="20">
        <v>630</v>
      </c>
      <c r="O24" s="20">
        <v>-630</v>
      </c>
      <c r="P24" s="20">
        <v>903</v>
      </c>
      <c r="Q24" s="20">
        <v>110</v>
      </c>
      <c r="R24" s="20">
        <v>383</v>
      </c>
      <c r="S24" s="20">
        <v>-1013</v>
      </c>
      <c r="T24" s="20">
        <v>1490</v>
      </c>
      <c r="U24" s="20">
        <v>-1490</v>
      </c>
      <c r="V24" s="20">
        <v>-1013</v>
      </c>
      <c r="W24" s="20"/>
      <c r="X24" s="20">
        <v>-13620</v>
      </c>
      <c r="Y24" s="20">
        <v>13620</v>
      </c>
      <c r="Z24" s="21">
        <v>-100</v>
      </c>
      <c r="AA24" s="22">
        <v>-13620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-13620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240</v>
      </c>
      <c r="M27" s="28">
        <f t="shared" si="1"/>
        <v>390</v>
      </c>
      <c r="N27" s="28">
        <f t="shared" si="1"/>
        <v>630</v>
      </c>
      <c r="O27" s="28">
        <f t="shared" si="1"/>
        <v>-630</v>
      </c>
      <c r="P27" s="28">
        <f t="shared" si="1"/>
        <v>903</v>
      </c>
      <c r="Q27" s="28">
        <f t="shared" si="1"/>
        <v>110</v>
      </c>
      <c r="R27" s="28">
        <f t="shared" si="1"/>
        <v>383</v>
      </c>
      <c r="S27" s="28">
        <f t="shared" si="1"/>
        <v>-1013</v>
      </c>
      <c r="T27" s="28">
        <f t="shared" si="1"/>
        <v>1490</v>
      </c>
      <c r="U27" s="28">
        <f t="shared" si="1"/>
        <v>-1490</v>
      </c>
      <c r="V27" s="28">
        <f t="shared" si="1"/>
        <v>-1013</v>
      </c>
      <c r="W27" s="28">
        <f t="shared" si="1"/>
        <v>0</v>
      </c>
      <c r="X27" s="28">
        <f t="shared" si="1"/>
        <v>-13620</v>
      </c>
      <c r="Y27" s="28">
        <f t="shared" si="1"/>
        <v>13620</v>
      </c>
      <c r="Z27" s="29">
        <f>+IF(X27&lt;&gt;0,+(Y27/X27)*100,0)</f>
        <v>-100</v>
      </c>
      <c r="AA27" s="30">
        <f>SUM(AA21:AA26)</f>
        <v>-13620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-672</v>
      </c>
      <c r="D33" s="18"/>
      <c r="E33" s="19">
        <v>1282</v>
      </c>
      <c r="F33" s="20">
        <v>-67729</v>
      </c>
      <c r="G33" s="20"/>
      <c r="H33" s="36">
        <v>-326</v>
      </c>
      <c r="I33" s="36">
        <v>326</v>
      </c>
      <c r="J33" s="36"/>
      <c r="K33" s="20"/>
      <c r="L33" s="20"/>
      <c r="M33" s="20">
        <v>612</v>
      </c>
      <c r="N33" s="20">
        <v>612</v>
      </c>
      <c r="O33" s="36">
        <v>-612</v>
      </c>
      <c r="P33" s="36">
        <v>-12309</v>
      </c>
      <c r="Q33" s="36">
        <v>12309</v>
      </c>
      <c r="R33" s="20">
        <v>-612</v>
      </c>
      <c r="S33" s="20">
        <v>-454</v>
      </c>
      <c r="T33" s="20">
        <v>-127</v>
      </c>
      <c r="U33" s="20">
        <v>581</v>
      </c>
      <c r="V33" s="36"/>
      <c r="W33" s="36"/>
      <c r="X33" s="36">
        <v>-66447</v>
      </c>
      <c r="Y33" s="20">
        <v>66447</v>
      </c>
      <c r="Z33" s="21">
        <v>-100</v>
      </c>
      <c r="AA33" s="22">
        <v>-67729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-672</v>
      </c>
      <c r="D36" s="26">
        <f>SUM(D31:D35)</f>
        <v>0</v>
      </c>
      <c r="E36" s="27">
        <f t="shared" si="2"/>
        <v>1282</v>
      </c>
      <c r="F36" s="28">
        <f t="shared" si="2"/>
        <v>-67729</v>
      </c>
      <c r="G36" s="28">
        <f t="shared" si="2"/>
        <v>0</v>
      </c>
      <c r="H36" s="28">
        <f t="shared" si="2"/>
        <v>-326</v>
      </c>
      <c r="I36" s="28">
        <f t="shared" si="2"/>
        <v>326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612</v>
      </c>
      <c r="N36" s="28">
        <f t="shared" si="2"/>
        <v>612</v>
      </c>
      <c r="O36" s="28">
        <f t="shared" si="2"/>
        <v>-612</v>
      </c>
      <c r="P36" s="28">
        <f t="shared" si="2"/>
        <v>-12309</v>
      </c>
      <c r="Q36" s="28">
        <f t="shared" si="2"/>
        <v>12309</v>
      </c>
      <c r="R36" s="28">
        <f t="shared" si="2"/>
        <v>-612</v>
      </c>
      <c r="S36" s="28">
        <f t="shared" si="2"/>
        <v>-454</v>
      </c>
      <c r="T36" s="28">
        <f t="shared" si="2"/>
        <v>-127</v>
      </c>
      <c r="U36" s="28">
        <f t="shared" si="2"/>
        <v>581</v>
      </c>
      <c r="V36" s="28">
        <f t="shared" si="2"/>
        <v>0</v>
      </c>
      <c r="W36" s="28">
        <f t="shared" si="2"/>
        <v>0</v>
      </c>
      <c r="X36" s="28">
        <f t="shared" si="2"/>
        <v>-66447</v>
      </c>
      <c r="Y36" s="28">
        <f t="shared" si="2"/>
        <v>66447</v>
      </c>
      <c r="Z36" s="29">
        <f>+IF(X36&lt;&gt;0,+(Y36/X36)*100,0)</f>
        <v>-100</v>
      </c>
      <c r="AA36" s="30">
        <f>SUM(AA31:AA35)</f>
        <v>-67729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-54675563</v>
      </c>
      <c r="D38" s="32">
        <f>+D17+D27+D36</f>
        <v>0</v>
      </c>
      <c r="E38" s="33">
        <f t="shared" si="3"/>
        <v>-83725564</v>
      </c>
      <c r="F38" s="2">
        <f t="shared" si="3"/>
        <v>-154648016</v>
      </c>
      <c r="G38" s="2">
        <f t="shared" si="3"/>
        <v>-821942</v>
      </c>
      <c r="H38" s="2">
        <f t="shared" si="3"/>
        <v>-3559538</v>
      </c>
      <c r="I38" s="2">
        <f t="shared" si="3"/>
        <v>326</v>
      </c>
      <c r="J38" s="2">
        <f t="shared" si="3"/>
        <v>-4381154</v>
      </c>
      <c r="K38" s="2">
        <f t="shared" si="3"/>
        <v>0</v>
      </c>
      <c r="L38" s="2">
        <f t="shared" si="3"/>
        <v>-3775892</v>
      </c>
      <c r="M38" s="2">
        <f t="shared" si="3"/>
        <v>-19023107</v>
      </c>
      <c r="N38" s="2">
        <f t="shared" si="3"/>
        <v>-22798999</v>
      </c>
      <c r="O38" s="2">
        <f t="shared" si="3"/>
        <v>-13350433</v>
      </c>
      <c r="P38" s="2">
        <f t="shared" si="3"/>
        <v>-12427617</v>
      </c>
      <c r="Q38" s="2">
        <f t="shared" si="3"/>
        <v>-9231073</v>
      </c>
      <c r="R38" s="2">
        <f t="shared" si="3"/>
        <v>-35009123</v>
      </c>
      <c r="S38" s="2">
        <f t="shared" si="3"/>
        <v>-10463101</v>
      </c>
      <c r="T38" s="2">
        <f t="shared" si="3"/>
        <v>-11658626</v>
      </c>
      <c r="U38" s="2">
        <f t="shared" si="3"/>
        <v>-909</v>
      </c>
      <c r="V38" s="2">
        <f t="shared" si="3"/>
        <v>-22122636</v>
      </c>
      <c r="W38" s="2">
        <f t="shared" si="3"/>
        <v>-84311912</v>
      </c>
      <c r="X38" s="2">
        <f t="shared" si="3"/>
        <v>-154646734</v>
      </c>
      <c r="Y38" s="2">
        <f t="shared" si="3"/>
        <v>70334822</v>
      </c>
      <c r="Z38" s="34">
        <f>+IF(X38&lt;&gt;0,+(Y38/X38)*100,0)</f>
        <v>-45.480961789985166</v>
      </c>
      <c r="AA38" s="35">
        <f>+AA17+AA27+AA36</f>
        <v>-154648016</v>
      </c>
    </row>
    <row r="39" spans="1:27" ht="12.75">
      <c r="A39" s="23" t="s">
        <v>59</v>
      </c>
      <c r="B39" s="17"/>
      <c r="C39" s="32">
        <v>131817826</v>
      </c>
      <c r="D39" s="32"/>
      <c r="E39" s="33">
        <v>-47882335</v>
      </c>
      <c r="F39" s="2">
        <v>3713897</v>
      </c>
      <c r="G39" s="2">
        <v>43258210</v>
      </c>
      <c r="H39" s="2">
        <f>+G40+H60</f>
        <v>44810047</v>
      </c>
      <c r="I39" s="2">
        <f>+H40+I60</f>
        <v>41250509</v>
      </c>
      <c r="J39" s="2">
        <f>+G39</f>
        <v>43258210</v>
      </c>
      <c r="K39" s="2">
        <f>+I40+K60</f>
        <v>41250835</v>
      </c>
      <c r="L39" s="2">
        <f>+K40+L60</f>
        <v>41241951</v>
      </c>
      <c r="M39" s="2">
        <f>+L40+M60</f>
        <v>37462972</v>
      </c>
      <c r="N39" s="2">
        <f>+K39</f>
        <v>41250835</v>
      </c>
      <c r="O39" s="2">
        <f>+M40+O60</f>
        <v>18434924</v>
      </c>
      <c r="P39" s="2">
        <f>+O40+P60</f>
        <v>5079169</v>
      </c>
      <c r="Q39" s="2">
        <f>+P40+Q60</f>
        <v>-7358425</v>
      </c>
      <c r="R39" s="2">
        <f>+O39</f>
        <v>18434924</v>
      </c>
      <c r="S39" s="2">
        <f>+Q40+S60</f>
        <v>-16589498</v>
      </c>
      <c r="T39" s="2">
        <f>+S40+T60</f>
        <v>-27057998</v>
      </c>
      <c r="U39" s="2">
        <f>+T40+U60</f>
        <v>-38716624</v>
      </c>
      <c r="V39" s="2">
        <f>+S39</f>
        <v>-16589498</v>
      </c>
      <c r="W39" s="2">
        <f>+G39</f>
        <v>43258210</v>
      </c>
      <c r="X39" s="2">
        <v>3713897</v>
      </c>
      <c r="Y39" s="2">
        <f>+W39-X39</f>
        <v>39544313</v>
      </c>
      <c r="Z39" s="34">
        <f>+IF(X39&lt;&gt;0,+(Y39/X39)*100,0)</f>
        <v>1064.7660126277062</v>
      </c>
      <c r="AA39" s="35">
        <v>3713897</v>
      </c>
    </row>
    <row r="40" spans="1:27" ht="12.75">
      <c r="A40" s="41" t="s">
        <v>61</v>
      </c>
      <c r="B40" s="42" t="s">
        <v>60</v>
      </c>
      <c r="C40" s="43">
        <f>+C38+C39</f>
        <v>77142263</v>
      </c>
      <c r="D40" s="43">
        <f aca="true" t="shared" si="4" ref="D40:AA40">+D38+D39</f>
        <v>0</v>
      </c>
      <c r="E40" s="44">
        <f t="shared" si="4"/>
        <v>-131607899</v>
      </c>
      <c r="F40" s="45">
        <f t="shared" si="4"/>
        <v>-150934119</v>
      </c>
      <c r="G40" s="45">
        <f t="shared" si="4"/>
        <v>42436268</v>
      </c>
      <c r="H40" s="45">
        <f t="shared" si="4"/>
        <v>41250509</v>
      </c>
      <c r="I40" s="45">
        <f t="shared" si="4"/>
        <v>41250835</v>
      </c>
      <c r="J40" s="45">
        <f>+I40</f>
        <v>41250835</v>
      </c>
      <c r="K40" s="45">
        <f t="shared" si="4"/>
        <v>41250835</v>
      </c>
      <c r="L40" s="45">
        <f t="shared" si="4"/>
        <v>37466059</v>
      </c>
      <c r="M40" s="45">
        <f t="shared" si="4"/>
        <v>18439865</v>
      </c>
      <c r="N40" s="45">
        <f>+M40</f>
        <v>18439865</v>
      </c>
      <c r="O40" s="45">
        <f t="shared" si="4"/>
        <v>5084491</v>
      </c>
      <c r="P40" s="45">
        <f t="shared" si="4"/>
        <v>-7348448</v>
      </c>
      <c r="Q40" s="45">
        <f t="shared" si="4"/>
        <v>-16589498</v>
      </c>
      <c r="R40" s="45">
        <f>+Q40</f>
        <v>-16589498</v>
      </c>
      <c r="S40" s="45">
        <f t="shared" si="4"/>
        <v>-27052599</v>
      </c>
      <c r="T40" s="45">
        <f t="shared" si="4"/>
        <v>-38716624</v>
      </c>
      <c r="U40" s="45">
        <f t="shared" si="4"/>
        <v>-38717533</v>
      </c>
      <c r="V40" s="45">
        <f>+U40</f>
        <v>-38717533</v>
      </c>
      <c r="W40" s="45">
        <f>+V40</f>
        <v>-38717533</v>
      </c>
      <c r="X40" s="45">
        <f t="shared" si="4"/>
        <v>-150932837</v>
      </c>
      <c r="Y40" s="45">
        <f t="shared" si="4"/>
        <v>109879135</v>
      </c>
      <c r="Z40" s="46">
        <f>+IF(X40&lt;&gt;0,+(Y40/X40)*100,0)</f>
        <v>-72.80001965377487</v>
      </c>
      <c r="AA40" s="47">
        <f t="shared" si="4"/>
        <v>-150934119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0" ht="12.75" hidden="1">
      <c r="G60">
        <v>43258210</v>
      </c>
      <c r="H60">
        <v>2373779</v>
      </c>
      <c r="J60">
        <v>43258210</v>
      </c>
      <c r="L60">
        <v>-8884</v>
      </c>
      <c r="M60">
        <v>-3087</v>
      </c>
      <c r="O60">
        <v>-4941</v>
      </c>
      <c r="P60">
        <v>-5322</v>
      </c>
      <c r="Q60">
        <v>-9977</v>
      </c>
      <c r="R60">
        <v>-4941</v>
      </c>
      <c r="T60">
        <v>-5399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14367645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14367645</v>
      </c>
      <c r="Y6" s="20">
        <v>-14367645</v>
      </c>
      <c r="Z6" s="21">
        <v>-100</v>
      </c>
      <c r="AA6" s="22">
        <v>14367645</v>
      </c>
    </row>
    <row r="7" spans="1:27" ht="12.75">
      <c r="A7" s="23" t="s">
        <v>34</v>
      </c>
      <c r="B7" s="17"/>
      <c r="C7" s="18"/>
      <c r="D7" s="18"/>
      <c r="E7" s="19"/>
      <c r="F7" s="20">
        <v>96227819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96227819</v>
      </c>
      <c r="Y7" s="20">
        <v>-96227819</v>
      </c>
      <c r="Z7" s="21">
        <v>-100</v>
      </c>
      <c r="AA7" s="22">
        <v>96227819</v>
      </c>
    </row>
    <row r="8" spans="1:27" ht="12.75">
      <c r="A8" s="23" t="s">
        <v>35</v>
      </c>
      <c r="B8" s="17"/>
      <c r="C8" s="18"/>
      <c r="D8" s="18"/>
      <c r="E8" s="19"/>
      <c r="F8" s="20">
        <v>12496660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12496660</v>
      </c>
      <c r="Y8" s="20">
        <v>-12496660</v>
      </c>
      <c r="Z8" s="21">
        <v>-100</v>
      </c>
      <c r="AA8" s="22">
        <v>12496660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88112550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88112550</v>
      </c>
      <c r="Y9" s="20">
        <v>-88112550</v>
      </c>
      <c r="Z9" s="21">
        <v>-100</v>
      </c>
      <c r="AA9" s="22">
        <v>88112550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34500450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34500450</v>
      </c>
      <c r="Y10" s="20">
        <v>-34500450</v>
      </c>
      <c r="Z10" s="21">
        <v>-100</v>
      </c>
      <c r="AA10" s="22">
        <v>34500450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>
        <v>35000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35000</v>
      </c>
      <c r="Y12" s="20">
        <v>-35000</v>
      </c>
      <c r="Z12" s="21">
        <v>-100</v>
      </c>
      <c r="AA12" s="22">
        <v>35000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-194195496</v>
      </c>
      <c r="D14" s="18"/>
      <c r="E14" s="19">
        <v>-216755985</v>
      </c>
      <c r="F14" s="20">
        <v>-224268257</v>
      </c>
      <c r="G14" s="20">
        <v>-2258809</v>
      </c>
      <c r="H14" s="20">
        <v>148177</v>
      </c>
      <c r="I14" s="20">
        <v>-1928702</v>
      </c>
      <c r="J14" s="20">
        <v>-4039334</v>
      </c>
      <c r="K14" s="20">
        <v>-10843643</v>
      </c>
      <c r="L14" s="20">
        <v>-15354364</v>
      </c>
      <c r="M14" s="20">
        <v>-14781006</v>
      </c>
      <c r="N14" s="20">
        <v>-40979013</v>
      </c>
      <c r="O14" s="20">
        <v>-11749086</v>
      </c>
      <c r="P14" s="20">
        <v>-1809461</v>
      </c>
      <c r="Q14" s="20"/>
      <c r="R14" s="20">
        <v>-13558547</v>
      </c>
      <c r="S14" s="20"/>
      <c r="T14" s="20"/>
      <c r="U14" s="20"/>
      <c r="V14" s="20"/>
      <c r="W14" s="20">
        <v>-58576894</v>
      </c>
      <c r="X14" s="20">
        <v>-226513301</v>
      </c>
      <c r="Y14" s="20">
        <v>167936407</v>
      </c>
      <c r="Z14" s="21">
        <v>-74.14</v>
      </c>
      <c r="AA14" s="22">
        <v>-224268257</v>
      </c>
    </row>
    <row r="15" spans="1:27" ht="12.75">
      <c r="A15" s="23" t="s">
        <v>42</v>
      </c>
      <c r="B15" s="17"/>
      <c r="C15" s="18">
        <v>-19368315</v>
      </c>
      <c r="D15" s="18"/>
      <c r="E15" s="19">
        <v>-12250000</v>
      </c>
      <c r="F15" s="20">
        <v>-7971516</v>
      </c>
      <c r="G15" s="20"/>
      <c r="H15" s="20"/>
      <c r="I15" s="20"/>
      <c r="J15" s="20"/>
      <c r="K15" s="20">
        <v>-1981</v>
      </c>
      <c r="L15" s="20">
        <v>-2463025</v>
      </c>
      <c r="M15" s="20">
        <v>-2189424</v>
      </c>
      <c r="N15" s="20">
        <v>-4654430</v>
      </c>
      <c r="O15" s="20"/>
      <c r="P15" s="20">
        <v>-2806</v>
      </c>
      <c r="Q15" s="20"/>
      <c r="R15" s="20">
        <v>-2806</v>
      </c>
      <c r="S15" s="20"/>
      <c r="T15" s="20"/>
      <c r="U15" s="20"/>
      <c r="V15" s="20"/>
      <c r="W15" s="20">
        <v>-4657236</v>
      </c>
      <c r="X15" s="20">
        <v>-7971516</v>
      </c>
      <c r="Y15" s="20">
        <v>3314280</v>
      </c>
      <c r="Z15" s="21">
        <v>-41.58</v>
      </c>
      <c r="AA15" s="22">
        <v>-7971516</v>
      </c>
    </row>
    <row r="16" spans="1:27" ht="12.75">
      <c r="A16" s="23" t="s">
        <v>43</v>
      </c>
      <c r="B16" s="17" t="s">
        <v>6</v>
      </c>
      <c r="C16" s="18">
        <v>-57865</v>
      </c>
      <c r="D16" s="18"/>
      <c r="E16" s="19">
        <v>-100000</v>
      </c>
      <c r="F16" s="20">
        <v>-100000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-100000</v>
      </c>
      <c r="Y16" s="20">
        <v>100000</v>
      </c>
      <c r="Z16" s="21">
        <v>-100</v>
      </c>
      <c r="AA16" s="22">
        <v>-100000</v>
      </c>
    </row>
    <row r="17" spans="1:27" ht="12.75">
      <c r="A17" s="24" t="s">
        <v>44</v>
      </c>
      <c r="B17" s="25"/>
      <c r="C17" s="26">
        <f aca="true" t="shared" si="0" ref="C17:Y17">SUM(C6:C16)</f>
        <v>-213621676</v>
      </c>
      <c r="D17" s="26">
        <f>SUM(D6:D16)</f>
        <v>0</v>
      </c>
      <c r="E17" s="27">
        <f t="shared" si="0"/>
        <v>-229105985</v>
      </c>
      <c r="F17" s="28">
        <f t="shared" si="0"/>
        <v>13400351</v>
      </c>
      <c r="G17" s="28">
        <f t="shared" si="0"/>
        <v>-2258809</v>
      </c>
      <c r="H17" s="28">
        <f t="shared" si="0"/>
        <v>148177</v>
      </c>
      <c r="I17" s="28">
        <f t="shared" si="0"/>
        <v>-1928702</v>
      </c>
      <c r="J17" s="28">
        <f t="shared" si="0"/>
        <v>-4039334</v>
      </c>
      <c r="K17" s="28">
        <f t="shared" si="0"/>
        <v>-10845624</v>
      </c>
      <c r="L17" s="28">
        <f t="shared" si="0"/>
        <v>-17817389</v>
      </c>
      <c r="M17" s="28">
        <f t="shared" si="0"/>
        <v>-16970430</v>
      </c>
      <c r="N17" s="28">
        <f t="shared" si="0"/>
        <v>-45633443</v>
      </c>
      <c r="O17" s="28">
        <f t="shared" si="0"/>
        <v>-11749086</v>
      </c>
      <c r="P17" s="28">
        <f t="shared" si="0"/>
        <v>-1812267</v>
      </c>
      <c r="Q17" s="28">
        <f t="shared" si="0"/>
        <v>0</v>
      </c>
      <c r="R17" s="28">
        <f t="shared" si="0"/>
        <v>-13561353</v>
      </c>
      <c r="S17" s="28">
        <f t="shared" si="0"/>
        <v>0</v>
      </c>
      <c r="T17" s="28">
        <f t="shared" si="0"/>
        <v>0</v>
      </c>
      <c r="U17" s="28">
        <f t="shared" si="0"/>
        <v>0</v>
      </c>
      <c r="V17" s="28">
        <f t="shared" si="0"/>
        <v>0</v>
      </c>
      <c r="W17" s="28">
        <f t="shared" si="0"/>
        <v>-63234130</v>
      </c>
      <c r="X17" s="28">
        <f t="shared" si="0"/>
        <v>11155307</v>
      </c>
      <c r="Y17" s="28">
        <f t="shared" si="0"/>
        <v>-74389437</v>
      </c>
      <c r="Z17" s="29">
        <f>+IF(X17&lt;&gt;0,+(Y17/X17)*100,0)</f>
        <v>-666.8524407261943</v>
      </c>
      <c r="AA17" s="30">
        <f>SUM(AA6:AA16)</f>
        <v>13400351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>
        <v>-165647</v>
      </c>
      <c r="F23" s="20"/>
      <c r="G23" s="36">
        <v>13803</v>
      </c>
      <c r="H23" s="36"/>
      <c r="I23" s="36"/>
      <c r="J23" s="20">
        <v>13803</v>
      </c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>
        <v>13803</v>
      </c>
      <c r="X23" s="20">
        <v>-165647</v>
      </c>
      <c r="Y23" s="36">
        <v>179450</v>
      </c>
      <c r="Z23" s="37">
        <v>-108.33</v>
      </c>
      <c r="AA23" s="38"/>
    </row>
    <row r="24" spans="1:27" ht="12.75">
      <c r="A24" s="23" t="s">
        <v>49</v>
      </c>
      <c r="B24" s="17"/>
      <c r="C24" s="18"/>
      <c r="D24" s="18"/>
      <c r="E24" s="19">
        <v>16734855</v>
      </c>
      <c r="F24" s="20"/>
      <c r="G24" s="20">
        <v>116666</v>
      </c>
      <c r="H24" s="20"/>
      <c r="I24" s="20"/>
      <c r="J24" s="20">
        <v>116666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116666</v>
      </c>
      <c r="X24" s="20">
        <v>16734855</v>
      </c>
      <c r="Y24" s="20">
        <v>-16618189</v>
      </c>
      <c r="Z24" s="21">
        <v>-99.3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16569208</v>
      </c>
      <c r="F27" s="28">
        <f t="shared" si="1"/>
        <v>0</v>
      </c>
      <c r="G27" s="28">
        <f t="shared" si="1"/>
        <v>130469</v>
      </c>
      <c r="H27" s="28">
        <f t="shared" si="1"/>
        <v>0</v>
      </c>
      <c r="I27" s="28">
        <f t="shared" si="1"/>
        <v>0</v>
      </c>
      <c r="J27" s="28">
        <f t="shared" si="1"/>
        <v>130469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130469</v>
      </c>
      <c r="X27" s="28">
        <f t="shared" si="1"/>
        <v>16569208</v>
      </c>
      <c r="Y27" s="28">
        <f t="shared" si="1"/>
        <v>-16438739</v>
      </c>
      <c r="Z27" s="29">
        <f>+IF(X27&lt;&gt;0,+(Y27/X27)*100,0)</f>
        <v>-99.21258155489387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1780161</v>
      </c>
      <c r="F33" s="20">
        <v>-1</v>
      </c>
      <c r="G33" s="20">
        <v>-148346</v>
      </c>
      <c r="H33" s="36"/>
      <c r="I33" s="36"/>
      <c r="J33" s="36">
        <v>-148346</v>
      </c>
      <c r="K33" s="20">
        <v>-10820</v>
      </c>
      <c r="L33" s="20">
        <v>15960</v>
      </c>
      <c r="M33" s="20">
        <v>-24628</v>
      </c>
      <c r="N33" s="20">
        <v>-19488</v>
      </c>
      <c r="O33" s="36">
        <v>16553</v>
      </c>
      <c r="P33" s="36">
        <v>42335</v>
      </c>
      <c r="Q33" s="36">
        <v>-39400</v>
      </c>
      <c r="R33" s="20">
        <v>19488</v>
      </c>
      <c r="S33" s="20"/>
      <c r="T33" s="20"/>
      <c r="U33" s="20"/>
      <c r="V33" s="36"/>
      <c r="W33" s="36">
        <v>-148346</v>
      </c>
      <c r="X33" s="36">
        <v>1780160</v>
      </c>
      <c r="Y33" s="20">
        <v>-1928506</v>
      </c>
      <c r="Z33" s="21">
        <v>-108.33</v>
      </c>
      <c r="AA33" s="22">
        <v>-1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>
        <v>2</v>
      </c>
      <c r="F35" s="20">
        <v>2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2</v>
      </c>
      <c r="Y35" s="20">
        <v>-2</v>
      </c>
      <c r="Z35" s="21">
        <v>-100</v>
      </c>
      <c r="AA35" s="22">
        <v>2</v>
      </c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1780163</v>
      </c>
      <c r="F36" s="28">
        <f t="shared" si="2"/>
        <v>1</v>
      </c>
      <c r="G36" s="28">
        <f t="shared" si="2"/>
        <v>-148346</v>
      </c>
      <c r="H36" s="28">
        <f t="shared" si="2"/>
        <v>0</v>
      </c>
      <c r="I36" s="28">
        <f t="shared" si="2"/>
        <v>0</v>
      </c>
      <c r="J36" s="28">
        <f t="shared" si="2"/>
        <v>-148346</v>
      </c>
      <c r="K36" s="28">
        <f t="shared" si="2"/>
        <v>-10820</v>
      </c>
      <c r="L36" s="28">
        <f t="shared" si="2"/>
        <v>15960</v>
      </c>
      <c r="M36" s="28">
        <f t="shared" si="2"/>
        <v>-24628</v>
      </c>
      <c r="N36" s="28">
        <f t="shared" si="2"/>
        <v>-19488</v>
      </c>
      <c r="O36" s="28">
        <f t="shared" si="2"/>
        <v>16553</v>
      </c>
      <c r="P36" s="28">
        <f t="shared" si="2"/>
        <v>42335</v>
      </c>
      <c r="Q36" s="28">
        <f t="shared" si="2"/>
        <v>-39400</v>
      </c>
      <c r="R36" s="28">
        <f t="shared" si="2"/>
        <v>19488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-148346</v>
      </c>
      <c r="X36" s="28">
        <f t="shared" si="2"/>
        <v>1780162</v>
      </c>
      <c r="Y36" s="28">
        <f t="shared" si="2"/>
        <v>-1928508</v>
      </c>
      <c r="Z36" s="29">
        <f>+IF(X36&lt;&gt;0,+(Y36/X36)*100,0)</f>
        <v>-108.33328652111437</v>
      </c>
      <c r="AA36" s="30">
        <f>SUM(AA31:AA35)</f>
        <v>1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-213621676</v>
      </c>
      <c r="D38" s="32">
        <f>+D17+D27+D36</f>
        <v>0</v>
      </c>
      <c r="E38" s="33">
        <f t="shared" si="3"/>
        <v>-210756614</v>
      </c>
      <c r="F38" s="2">
        <f t="shared" si="3"/>
        <v>13400352</v>
      </c>
      <c r="G38" s="2">
        <f t="shared" si="3"/>
        <v>-2276686</v>
      </c>
      <c r="H38" s="2">
        <f t="shared" si="3"/>
        <v>148177</v>
      </c>
      <c r="I38" s="2">
        <f t="shared" si="3"/>
        <v>-1928702</v>
      </c>
      <c r="J38" s="2">
        <f t="shared" si="3"/>
        <v>-4057211</v>
      </c>
      <c r="K38" s="2">
        <f t="shared" si="3"/>
        <v>-10856444</v>
      </c>
      <c r="L38" s="2">
        <f t="shared" si="3"/>
        <v>-17801429</v>
      </c>
      <c r="M38" s="2">
        <f t="shared" si="3"/>
        <v>-16995058</v>
      </c>
      <c r="N38" s="2">
        <f t="shared" si="3"/>
        <v>-45652931</v>
      </c>
      <c r="O38" s="2">
        <f t="shared" si="3"/>
        <v>-11732533</v>
      </c>
      <c r="P38" s="2">
        <f t="shared" si="3"/>
        <v>-1769932</v>
      </c>
      <c r="Q38" s="2">
        <f t="shared" si="3"/>
        <v>-39400</v>
      </c>
      <c r="R38" s="2">
        <f t="shared" si="3"/>
        <v>-13541865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3"/>
        <v>-63252007</v>
      </c>
      <c r="X38" s="2">
        <f t="shared" si="3"/>
        <v>29504677</v>
      </c>
      <c r="Y38" s="2">
        <f t="shared" si="3"/>
        <v>-92756684</v>
      </c>
      <c r="Z38" s="34">
        <f>+IF(X38&lt;&gt;0,+(Y38/X38)*100,0)</f>
        <v>-314.37959480119036</v>
      </c>
      <c r="AA38" s="35">
        <f>+AA17+AA27+AA36</f>
        <v>13400352</v>
      </c>
    </row>
    <row r="39" spans="1:27" ht="12.75">
      <c r="A39" s="23" t="s">
        <v>59</v>
      </c>
      <c r="B39" s="17"/>
      <c r="C39" s="32">
        <v>8890</v>
      </c>
      <c r="D39" s="32"/>
      <c r="E39" s="33">
        <v>10</v>
      </c>
      <c r="F39" s="2">
        <v>10</v>
      </c>
      <c r="G39" s="2"/>
      <c r="H39" s="2">
        <f>+G40+H60</f>
        <v>-2276686</v>
      </c>
      <c r="I39" s="2">
        <f>+H40+I60</f>
        <v>-2128509</v>
      </c>
      <c r="J39" s="2">
        <f>+G39</f>
        <v>0</v>
      </c>
      <c r="K39" s="2">
        <f>+I40+K60</f>
        <v>-4057211</v>
      </c>
      <c r="L39" s="2">
        <f>+K40+L60</f>
        <v>-14913655</v>
      </c>
      <c r="M39" s="2">
        <f>+L40+M60</f>
        <v>-32715084</v>
      </c>
      <c r="N39" s="2">
        <f>+K39</f>
        <v>-4057211</v>
      </c>
      <c r="O39" s="2">
        <f>+M40+O60</f>
        <v>-49710142</v>
      </c>
      <c r="P39" s="2">
        <f>+O40+P60</f>
        <v>-61442675</v>
      </c>
      <c r="Q39" s="2">
        <f>+P40+Q60</f>
        <v>-63212607</v>
      </c>
      <c r="R39" s="2">
        <f>+O39</f>
        <v>-49710142</v>
      </c>
      <c r="S39" s="2">
        <f>+Q40+S60</f>
        <v>-63252007</v>
      </c>
      <c r="T39" s="2">
        <f>+S40+T60</f>
        <v>-63252007</v>
      </c>
      <c r="U39" s="2">
        <f>+T40+U60</f>
        <v>-63252007</v>
      </c>
      <c r="V39" s="2">
        <f>+S39</f>
        <v>-63252007</v>
      </c>
      <c r="W39" s="2">
        <f>+G39</f>
        <v>0</v>
      </c>
      <c r="X39" s="2">
        <v>10</v>
      </c>
      <c r="Y39" s="2">
        <f>+W39-X39</f>
        <v>-10</v>
      </c>
      <c r="Z39" s="34">
        <f>+IF(X39&lt;&gt;0,+(Y39/X39)*100,0)</f>
        <v>-100</v>
      </c>
      <c r="AA39" s="35">
        <v>10</v>
      </c>
    </row>
    <row r="40" spans="1:27" ht="12.75">
      <c r="A40" s="41" t="s">
        <v>61</v>
      </c>
      <c r="B40" s="42" t="s">
        <v>60</v>
      </c>
      <c r="C40" s="43">
        <f>+C38+C39</f>
        <v>-213612786</v>
      </c>
      <c r="D40" s="43">
        <f aca="true" t="shared" si="4" ref="D40:AA40">+D38+D39</f>
        <v>0</v>
      </c>
      <c r="E40" s="44">
        <f t="shared" si="4"/>
        <v>-210756604</v>
      </c>
      <c r="F40" s="45">
        <f t="shared" si="4"/>
        <v>13400362</v>
      </c>
      <c r="G40" s="45">
        <f t="shared" si="4"/>
        <v>-2276686</v>
      </c>
      <c r="H40" s="45">
        <f t="shared" si="4"/>
        <v>-2128509</v>
      </c>
      <c r="I40" s="45">
        <f t="shared" si="4"/>
        <v>-4057211</v>
      </c>
      <c r="J40" s="45">
        <f>+I40</f>
        <v>-4057211</v>
      </c>
      <c r="K40" s="45">
        <f t="shared" si="4"/>
        <v>-14913655</v>
      </c>
      <c r="L40" s="45">
        <f t="shared" si="4"/>
        <v>-32715084</v>
      </c>
      <c r="M40" s="45">
        <f t="shared" si="4"/>
        <v>-49710142</v>
      </c>
      <c r="N40" s="45">
        <f>+M40</f>
        <v>-49710142</v>
      </c>
      <c r="O40" s="45">
        <f t="shared" si="4"/>
        <v>-61442675</v>
      </c>
      <c r="P40" s="45">
        <f t="shared" si="4"/>
        <v>-63212607</v>
      </c>
      <c r="Q40" s="45">
        <f t="shared" si="4"/>
        <v>-63252007</v>
      </c>
      <c r="R40" s="45">
        <f>+Q40</f>
        <v>-63252007</v>
      </c>
      <c r="S40" s="45">
        <f t="shared" si="4"/>
        <v>-63252007</v>
      </c>
      <c r="T40" s="45">
        <f t="shared" si="4"/>
        <v>-63252007</v>
      </c>
      <c r="U40" s="45">
        <f t="shared" si="4"/>
        <v>-63252007</v>
      </c>
      <c r="V40" s="45">
        <f>+U40</f>
        <v>-63252007</v>
      </c>
      <c r="W40" s="45">
        <f>+V40</f>
        <v>-63252007</v>
      </c>
      <c r="X40" s="45">
        <f t="shared" si="4"/>
        <v>29504687</v>
      </c>
      <c r="Y40" s="45">
        <f t="shared" si="4"/>
        <v>-92756694</v>
      </c>
      <c r="Z40" s="46">
        <f>+IF(X40&lt;&gt;0,+(Y40/X40)*100,0)</f>
        <v>-314.37952214168547</v>
      </c>
      <c r="AA40" s="47">
        <f t="shared" si="4"/>
        <v>13400362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-104356136</v>
      </c>
      <c r="D14" s="18"/>
      <c r="E14" s="19">
        <v>-159351786</v>
      </c>
      <c r="F14" s="20">
        <v>-125216825</v>
      </c>
      <c r="G14" s="20">
        <v>-12586878</v>
      </c>
      <c r="H14" s="20">
        <v>-4499509</v>
      </c>
      <c r="I14" s="20">
        <v>-29595623</v>
      </c>
      <c r="J14" s="20">
        <v>-46682010</v>
      </c>
      <c r="K14" s="20">
        <v>-5360264</v>
      </c>
      <c r="L14" s="20">
        <v>-4805827</v>
      </c>
      <c r="M14" s="20">
        <v>-12517186</v>
      </c>
      <c r="N14" s="20">
        <v>-22683277</v>
      </c>
      <c r="O14" s="20">
        <v>-11142633</v>
      </c>
      <c r="P14" s="20">
        <v>-2241849</v>
      </c>
      <c r="Q14" s="20">
        <v>-12321788</v>
      </c>
      <c r="R14" s="20">
        <v>-25706270</v>
      </c>
      <c r="S14" s="20">
        <v>-13164635</v>
      </c>
      <c r="T14" s="20">
        <v>-3848571</v>
      </c>
      <c r="U14" s="20">
        <v>-9433526</v>
      </c>
      <c r="V14" s="20">
        <v>-26446732</v>
      </c>
      <c r="W14" s="20">
        <v>-121518289</v>
      </c>
      <c r="X14" s="20">
        <v>-125216827</v>
      </c>
      <c r="Y14" s="20">
        <v>3698538</v>
      </c>
      <c r="Z14" s="21">
        <v>-2.95</v>
      </c>
      <c r="AA14" s="22">
        <v>-125216825</v>
      </c>
    </row>
    <row r="15" spans="1:27" ht="12.75">
      <c r="A15" s="23" t="s">
        <v>42</v>
      </c>
      <c r="B15" s="17"/>
      <c r="C15" s="18">
        <v>-105692</v>
      </c>
      <c r="D15" s="18"/>
      <c r="E15" s="19">
        <v>-104816</v>
      </c>
      <c r="F15" s="20">
        <v>-224816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-224816</v>
      </c>
      <c r="Y15" s="20">
        <v>224816</v>
      </c>
      <c r="Z15" s="21">
        <v>-100</v>
      </c>
      <c r="AA15" s="22">
        <v>-224816</v>
      </c>
    </row>
    <row r="16" spans="1:27" ht="12.75">
      <c r="A16" s="23" t="s">
        <v>43</v>
      </c>
      <c r="B16" s="17" t="s">
        <v>6</v>
      </c>
      <c r="C16" s="18">
        <v>-1251539</v>
      </c>
      <c r="D16" s="18"/>
      <c r="E16" s="19">
        <v>-1750000</v>
      </c>
      <c r="F16" s="20">
        <v>-2470000</v>
      </c>
      <c r="G16" s="20"/>
      <c r="H16" s="20"/>
      <c r="I16" s="20"/>
      <c r="J16" s="20"/>
      <c r="K16" s="20">
        <v>-140478</v>
      </c>
      <c r="L16" s="20"/>
      <c r="M16" s="20"/>
      <c r="N16" s="20">
        <v>-140478</v>
      </c>
      <c r="O16" s="20"/>
      <c r="P16" s="20"/>
      <c r="Q16" s="20">
        <v>-749087</v>
      </c>
      <c r="R16" s="20">
        <v>-749087</v>
      </c>
      <c r="S16" s="20"/>
      <c r="T16" s="20">
        <v>-266688</v>
      </c>
      <c r="U16" s="20">
        <v>-1020161</v>
      </c>
      <c r="V16" s="20">
        <v>-1286849</v>
      </c>
      <c r="W16" s="20">
        <v>-2176414</v>
      </c>
      <c r="X16" s="20">
        <v>-2470000</v>
      </c>
      <c r="Y16" s="20">
        <v>293586</v>
      </c>
      <c r="Z16" s="21">
        <v>-11.89</v>
      </c>
      <c r="AA16" s="22">
        <v>-2470000</v>
      </c>
    </row>
    <row r="17" spans="1:27" ht="12.75">
      <c r="A17" s="24" t="s">
        <v>44</v>
      </c>
      <c r="B17" s="25"/>
      <c r="C17" s="26">
        <f aca="true" t="shared" si="0" ref="C17:Y17">SUM(C6:C16)</f>
        <v>-105713367</v>
      </c>
      <c r="D17" s="26">
        <f>SUM(D6:D16)</f>
        <v>0</v>
      </c>
      <c r="E17" s="27">
        <f t="shared" si="0"/>
        <v>-161206602</v>
      </c>
      <c r="F17" s="28">
        <f t="shared" si="0"/>
        <v>-127911641</v>
      </c>
      <c r="G17" s="28">
        <f t="shared" si="0"/>
        <v>-12586878</v>
      </c>
      <c r="H17" s="28">
        <f t="shared" si="0"/>
        <v>-4499509</v>
      </c>
      <c r="I17" s="28">
        <f t="shared" si="0"/>
        <v>-29595623</v>
      </c>
      <c r="J17" s="28">
        <f t="shared" si="0"/>
        <v>-46682010</v>
      </c>
      <c r="K17" s="28">
        <f t="shared" si="0"/>
        <v>-5500742</v>
      </c>
      <c r="L17" s="28">
        <f t="shared" si="0"/>
        <v>-4805827</v>
      </c>
      <c r="M17" s="28">
        <f t="shared" si="0"/>
        <v>-12517186</v>
      </c>
      <c r="N17" s="28">
        <f t="shared" si="0"/>
        <v>-22823755</v>
      </c>
      <c r="O17" s="28">
        <f t="shared" si="0"/>
        <v>-11142633</v>
      </c>
      <c r="P17" s="28">
        <f t="shared" si="0"/>
        <v>-2241849</v>
      </c>
      <c r="Q17" s="28">
        <f t="shared" si="0"/>
        <v>-13070875</v>
      </c>
      <c r="R17" s="28">
        <f t="shared" si="0"/>
        <v>-26455357</v>
      </c>
      <c r="S17" s="28">
        <f t="shared" si="0"/>
        <v>-13164635</v>
      </c>
      <c r="T17" s="28">
        <f t="shared" si="0"/>
        <v>-4115259</v>
      </c>
      <c r="U17" s="28">
        <f t="shared" si="0"/>
        <v>-10453687</v>
      </c>
      <c r="V17" s="28">
        <f t="shared" si="0"/>
        <v>-27733581</v>
      </c>
      <c r="W17" s="28">
        <f t="shared" si="0"/>
        <v>-123694703</v>
      </c>
      <c r="X17" s="28">
        <f t="shared" si="0"/>
        <v>-127911643</v>
      </c>
      <c r="Y17" s="28">
        <f t="shared" si="0"/>
        <v>4216940</v>
      </c>
      <c r="Z17" s="29">
        <f>+IF(X17&lt;&gt;0,+(Y17/X17)*100,0)</f>
        <v>-3.2967600924334937</v>
      </c>
      <c r="AA17" s="30">
        <f>SUM(AA6:AA16)</f>
        <v>-127911641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1944118</v>
      </c>
      <c r="D23" s="40"/>
      <c r="E23" s="19">
        <v>-1944118</v>
      </c>
      <c r="F23" s="20">
        <v>-1944118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-1944118</v>
      </c>
      <c r="Y23" s="36">
        <v>1944118</v>
      </c>
      <c r="Z23" s="37">
        <v>-100</v>
      </c>
      <c r="AA23" s="38">
        <v>-1944118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-1790000</v>
      </c>
      <c r="F26" s="20">
        <v>-2190000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-2190000</v>
      </c>
      <c r="Y26" s="20">
        <v>2190000</v>
      </c>
      <c r="Z26" s="21">
        <v>-100</v>
      </c>
      <c r="AA26" s="22">
        <v>-2190000</v>
      </c>
    </row>
    <row r="27" spans="1:27" ht="12.75">
      <c r="A27" s="24" t="s">
        <v>51</v>
      </c>
      <c r="B27" s="25"/>
      <c r="C27" s="26">
        <f aca="true" t="shared" si="1" ref="C27:Y27">SUM(C21:C26)</f>
        <v>1944118</v>
      </c>
      <c r="D27" s="26">
        <f>SUM(D21:D26)</f>
        <v>0</v>
      </c>
      <c r="E27" s="27">
        <f t="shared" si="1"/>
        <v>-3734118</v>
      </c>
      <c r="F27" s="28">
        <f t="shared" si="1"/>
        <v>-4134118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-4134118</v>
      </c>
      <c r="Y27" s="28">
        <f t="shared" si="1"/>
        <v>4134118</v>
      </c>
      <c r="Z27" s="29">
        <f>+IF(X27&lt;&gt;0,+(Y27/X27)*100,0)</f>
        <v>-100</v>
      </c>
      <c r="AA27" s="30">
        <f>SUM(AA21:AA26)</f>
        <v>-4134118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-103769249</v>
      </c>
      <c r="D38" s="32">
        <f>+D17+D27+D36</f>
        <v>0</v>
      </c>
      <c r="E38" s="33">
        <f t="shared" si="3"/>
        <v>-164940720</v>
      </c>
      <c r="F38" s="2">
        <f t="shared" si="3"/>
        <v>-132045759</v>
      </c>
      <c r="G38" s="2">
        <f t="shared" si="3"/>
        <v>-12586878</v>
      </c>
      <c r="H38" s="2">
        <f t="shared" si="3"/>
        <v>-4499509</v>
      </c>
      <c r="I38" s="2">
        <f t="shared" si="3"/>
        <v>-29595623</v>
      </c>
      <c r="J38" s="2">
        <f t="shared" si="3"/>
        <v>-46682010</v>
      </c>
      <c r="K38" s="2">
        <f t="shared" si="3"/>
        <v>-5500742</v>
      </c>
      <c r="L38" s="2">
        <f t="shared" si="3"/>
        <v>-4805827</v>
      </c>
      <c r="M38" s="2">
        <f t="shared" si="3"/>
        <v>-12517186</v>
      </c>
      <c r="N38" s="2">
        <f t="shared" si="3"/>
        <v>-22823755</v>
      </c>
      <c r="O38" s="2">
        <f t="shared" si="3"/>
        <v>-11142633</v>
      </c>
      <c r="P38" s="2">
        <f t="shared" si="3"/>
        <v>-2241849</v>
      </c>
      <c r="Q38" s="2">
        <f t="shared" si="3"/>
        <v>-13070875</v>
      </c>
      <c r="R38" s="2">
        <f t="shared" si="3"/>
        <v>-26455357</v>
      </c>
      <c r="S38" s="2">
        <f t="shared" si="3"/>
        <v>-13164635</v>
      </c>
      <c r="T38" s="2">
        <f t="shared" si="3"/>
        <v>-4115259</v>
      </c>
      <c r="U38" s="2">
        <f t="shared" si="3"/>
        <v>-10453687</v>
      </c>
      <c r="V38" s="2">
        <f t="shared" si="3"/>
        <v>-27733581</v>
      </c>
      <c r="W38" s="2">
        <f t="shared" si="3"/>
        <v>-123694703</v>
      </c>
      <c r="X38" s="2">
        <f t="shared" si="3"/>
        <v>-132045761</v>
      </c>
      <c r="Y38" s="2">
        <f t="shared" si="3"/>
        <v>8351058</v>
      </c>
      <c r="Z38" s="34">
        <f>+IF(X38&lt;&gt;0,+(Y38/X38)*100,0)</f>
        <v>-6.324366595910641</v>
      </c>
      <c r="AA38" s="35">
        <f>+AA17+AA27+AA36</f>
        <v>-132045759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-12586878</v>
      </c>
      <c r="I39" s="2">
        <f>+H40+I60</f>
        <v>-17086387</v>
      </c>
      <c r="J39" s="2">
        <f>+G39</f>
        <v>0</v>
      </c>
      <c r="K39" s="2">
        <f>+I40+K60</f>
        <v>-46682010</v>
      </c>
      <c r="L39" s="2">
        <f>+K40+L60</f>
        <v>-52182752</v>
      </c>
      <c r="M39" s="2">
        <f>+L40+M60</f>
        <v>-56988579</v>
      </c>
      <c r="N39" s="2">
        <f>+K39</f>
        <v>-46682010</v>
      </c>
      <c r="O39" s="2">
        <f>+M40+O60</f>
        <v>-69505765</v>
      </c>
      <c r="P39" s="2">
        <f>+O40+P60</f>
        <v>-80648398</v>
      </c>
      <c r="Q39" s="2">
        <f>+P40+Q60</f>
        <v>-82890247</v>
      </c>
      <c r="R39" s="2">
        <f>+O39</f>
        <v>-69505765</v>
      </c>
      <c r="S39" s="2">
        <f>+Q40+S60</f>
        <v>-95961122</v>
      </c>
      <c r="T39" s="2">
        <f>+S40+T60</f>
        <v>-109125757</v>
      </c>
      <c r="U39" s="2">
        <f>+T40+U60</f>
        <v>-113241016</v>
      </c>
      <c r="V39" s="2">
        <f>+S39</f>
        <v>-95961122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-103769249</v>
      </c>
      <c r="D40" s="43">
        <f aca="true" t="shared" si="4" ref="D40:AA40">+D38+D39</f>
        <v>0</v>
      </c>
      <c r="E40" s="44">
        <f t="shared" si="4"/>
        <v>-164940720</v>
      </c>
      <c r="F40" s="45">
        <f t="shared" si="4"/>
        <v>-132045759</v>
      </c>
      <c r="G40" s="45">
        <f t="shared" si="4"/>
        <v>-12586878</v>
      </c>
      <c r="H40" s="45">
        <f t="shared" si="4"/>
        <v>-17086387</v>
      </c>
      <c r="I40" s="45">
        <f t="shared" si="4"/>
        <v>-46682010</v>
      </c>
      <c r="J40" s="45">
        <f>+I40</f>
        <v>-46682010</v>
      </c>
      <c r="K40" s="45">
        <f t="shared" si="4"/>
        <v>-52182752</v>
      </c>
      <c r="L40" s="45">
        <f t="shared" si="4"/>
        <v>-56988579</v>
      </c>
      <c r="M40" s="45">
        <f t="shared" si="4"/>
        <v>-69505765</v>
      </c>
      <c r="N40" s="45">
        <f>+M40</f>
        <v>-69505765</v>
      </c>
      <c r="O40" s="45">
        <f t="shared" si="4"/>
        <v>-80648398</v>
      </c>
      <c r="P40" s="45">
        <f t="shared" si="4"/>
        <v>-82890247</v>
      </c>
      <c r="Q40" s="45">
        <f t="shared" si="4"/>
        <v>-95961122</v>
      </c>
      <c r="R40" s="45">
        <f>+Q40</f>
        <v>-95961122</v>
      </c>
      <c r="S40" s="45">
        <f t="shared" si="4"/>
        <v>-109125757</v>
      </c>
      <c r="T40" s="45">
        <f t="shared" si="4"/>
        <v>-113241016</v>
      </c>
      <c r="U40" s="45">
        <f t="shared" si="4"/>
        <v>-123694703</v>
      </c>
      <c r="V40" s="45">
        <f>+U40</f>
        <v>-123694703</v>
      </c>
      <c r="W40" s="45">
        <f>+V40</f>
        <v>-123694703</v>
      </c>
      <c r="X40" s="45">
        <f t="shared" si="4"/>
        <v>-132045761</v>
      </c>
      <c r="Y40" s="45">
        <f t="shared" si="4"/>
        <v>8351058</v>
      </c>
      <c r="Z40" s="46">
        <f>+IF(X40&lt;&gt;0,+(Y40/X40)*100,0)</f>
        <v>-6.324366595910641</v>
      </c>
      <c r="AA40" s="47">
        <f t="shared" si="4"/>
        <v>-132045759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-5921224954</v>
      </c>
      <c r="D14" s="18"/>
      <c r="E14" s="19">
        <v>-5774184564</v>
      </c>
      <c r="F14" s="20">
        <v>-4971771420</v>
      </c>
      <c r="G14" s="20">
        <v>-486425024</v>
      </c>
      <c r="H14" s="20">
        <v>-560212997</v>
      </c>
      <c r="I14" s="20">
        <v>-676326466</v>
      </c>
      <c r="J14" s="20">
        <v>-1722964487</v>
      </c>
      <c r="K14" s="20">
        <v>-165827684</v>
      </c>
      <c r="L14" s="20">
        <v>-552114618</v>
      </c>
      <c r="M14" s="20">
        <v>-343087852</v>
      </c>
      <c r="N14" s="20">
        <v>-1061030154</v>
      </c>
      <c r="O14" s="20">
        <v>-488326630</v>
      </c>
      <c r="P14" s="20">
        <v>-309124144</v>
      </c>
      <c r="Q14" s="20">
        <v>-504832433</v>
      </c>
      <c r="R14" s="20">
        <v>-1302283207</v>
      </c>
      <c r="S14" s="20">
        <v>-278880860</v>
      </c>
      <c r="T14" s="20">
        <v>-358781857</v>
      </c>
      <c r="U14" s="20">
        <v>-613217073</v>
      </c>
      <c r="V14" s="20">
        <v>-1250879790</v>
      </c>
      <c r="W14" s="20">
        <v>-5337157638</v>
      </c>
      <c r="X14" s="20">
        <v>-4971771420</v>
      </c>
      <c r="Y14" s="20">
        <v>-365386218</v>
      </c>
      <c r="Z14" s="21">
        <v>7.35</v>
      </c>
      <c r="AA14" s="22">
        <v>-4971771420</v>
      </c>
    </row>
    <row r="15" spans="1:27" ht="12.75">
      <c r="A15" s="23" t="s">
        <v>42</v>
      </c>
      <c r="B15" s="17"/>
      <c r="C15" s="18">
        <v>-176595614</v>
      </c>
      <c r="D15" s="18"/>
      <c r="E15" s="19">
        <v>-245946199</v>
      </c>
      <c r="F15" s="20">
        <v>-233946199</v>
      </c>
      <c r="G15" s="20">
        <v>-1962983</v>
      </c>
      <c r="H15" s="20">
        <v>-1323477</v>
      </c>
      <c r="I15" s="20">
        <v>-1365951</v>
      </c>
      <c r="J15" s="20">
        <v>-4652411</v>
      </c>
      <c r="K15" s="20">
        <v>-4800481</v>
      </c>
      <c r="L15" s="20">
        <v>-42342592</v>
      </c>
      <c r="M15" s="20">
        <v>-497434</v>
      </c>
      <c r="N15" s="20">
        <v>-47640507</v>
      </c>
      <c r="O15" s="20">
        <v>-24867574</v>
      </c>
      <c r="P15" s="20">
        <v>-22810918</v>
      </c>
      <c r="Q15" s="20">
        <v>-26712522</v>
      </c>
      <c r="R15" s="20">
        <v>-74391014</v>
      </c>
      <c r="S15" s="20">
        <v>-25871617</v>
      </c>
      <c r="T15" s="20">
        <v>-11111726</v>
      </c>
      <c r="U15" s="20">
        <v>-32526299</v>
      </c>
      <c r="V15" s="20">
        <v>-69509642</v>
      </c>
      <c r="W15" s="20">
        <v>-196193574</v>
      </c>
      <c r="X15" s="20">
        <v>-233946199</v>
      </c>
      <c r="Y15" s="20">
        <v>37752625</v>
      </c>
      <c r="Z15" s="21">
        <v>-16.14</v>
      </c>
      <c r="AA15" s="22">
        <v>-233946199</v>
      </c>
    </row>
    <row r="16" spans="1:27" ht="12.75">
      <c r="A16" s="23" t="s">
        <v>43</v>
      </c>
      <c r="B16" s="17" t="s">
        <v>6</v>
      </c>
      <c r="C16" s="18">
        <v>-7799481</v>
      </c>
      <c r="D16" s="18"/>
      <c r="E16" s="19">
        <v>-7937980</v>
      </c>
      <c r="F16" s="20">
        <v>-2353009</v>
      </c>
      <c r="G16" s="20">
        <v>-2000</v>
      </c>
      <c r="H16" s="20">
        <v>-1475598</v>
      </c>
      <c r="I16" s="20">
        <v>-120470</v>
      </c>
      <c r="J16" s="20">
        <v>-1598068</v>
      </c>
      <c r="K16" s="20">
        <v>-1245270</v>
      </c>
      <c r="L16" s="20">
        <v>-173345</v>
      </c>
      <c r="M16" s="20">
        <v>-679449</v>
      </c>
      <c r="N16" s="20">
        <v>-2098064</v>
      </c>
      <c r="O16" s="20"/>
      <c r="P16" s="20">
        <v>-671277</v>
      </c>
      <c r="Q16" s="20"/>
      <c r="R16" s="20">
        <v>-671277</v>
      </c>
      <c r="S16" s="20"/>
      <c r="T16" s="20"/>
      <c r="U16" s="20">
        <v>-1180877</v>
      </c>
      <c r="V16" s="20">
        <v>-1180877</v>
      </c>
      <c r="W16" s="20">
        <v>-5548286</v>
      </c>
      <c r="X16" s="20">
        <v>-2353009</v>
      </c>
      <c r="Y16" s="20">
        <v>-3195277</v>
      </c>
      <c r="Z16" s="21">
        <v>135.8</v>
      </c>
      <c r="AA16" s="22">
        <v>-2353009</v>
      </c>
    </row>
    <row r="17" spans="1:27" ht="12.75">
      <c r="A17" s="24" t="s">
        <v>44</v>
      </c>
      <c r="B17" s="25"/>
      <c r="C17" s="26">
        <f aca="true" t="shared" si="0" ref="C17:Y17">SUM(C6:C16)</f>
        <v>-6105620049</v>
      </c>
      <c r="D17" s="26">
        <f>SUM(D6:D16)</f>
        <v>0</v>
      </c>
      <c r="E17" s="27">
        <f t="shared" si="0"/>
        <v>-6028068743</v>
      </c>
      <c r="F17" s="28">
        <f t="shared" si="0"/>
        <v>-5208070628</v>
      </c>
      <c r="G17" s="28">
        <f t="shared" si="0"/>
        <v>-488390007</v>
      </c>
      <c r="H17" s="28">
        <f t="shared" si="0"/>
        <v>-563012072</v>
      </c>
      <c r="I17" s="28">
        <f t="shared" si="0"/>
        <v>-677812887</v>
      </c>
      <c r="J17" s="28">
        <f t="shared" si="0"/>
        <v>-1729214966</v>
      </c>
      <c r="K17" s="28">
        <f t="shared" si="0"/>
        <v>-171873435</v>
      </c>
      <c r="L17" s="28">
        <f t="shared" si="0"/>
        <v>-594630555</v>
      </c>
      <c r="M17" s="28">
        <f t="shared" si="0"/>
        <v>-344264735</v>
      </c>
      <c r="N17" s="28">
        <f t="shared" si="0"/>
        <v>-1110768725</v>
      </c>
      <c r="O17" s="28">
        <f t="shared" si="0"/>
        <v>-513194204</v>
      </c>
      <c r="P17" s="28">
        <f t="shared" si="0"/>
        <v>-332606339</v>
      </c>
      <c r="Q17" s="28">
        <f t="shared" si="0"/>
        <v>-531544955</v>
      </c>
      <c r="R17" s="28">
        <f t="shared" si="0"/>
        <v>-1377345498</v>
      </c>
      <c r="S17" s="28">
        <f t="shared" si="0"/>
        <v>-304752477</v>
      </c>
      <c r="T17" s="28">
        <f t="shared" si="0"/>
        <v>-369893583</v>
      </c>
      <c r="U17" s="28">
        <f t="shared" si="0"/>
        <v>-646924249</v>
      </c>
      <c r="V17" s="28">
        <f t="shared" si="0"/>
        <v>-1321570309</v>
      </c>
      <c r="W17" s="28">
        <f t="shared" si="0"/>
        <v>-5538899498</v>
      </c>
      <c r="X17" s="28">
        <f t="shared" si="0"/>
        <v>-5208070628</v>
      </c>
      <c r="Y17" s="28">
        <f t="shared" si="0"/>
        <v>-330828870</v>
      </c>
      <c r="Z17" s="29">
        <f>+IF(X17&lt;&gt;0,+(Y17/X17)*100,0)</f>
        <v>6.352234707059737</v>
      </c>
      <c r="AA17" s="30">
        <f>SUM(AA6:AA16)</f>
        <v>-5208070628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4187259</v>
      </c>
      <c r="D23" s="40"/>
      <c r="E23" s="19">
        <v>-4218501</v>
      </c>
      <c r="F23" s="20">
        <v>-4218501</v>
      </c>
      <c r="G23" s="36">
        <v>4213168</v>
      </c>
      <c r="H23" s="36">
        <v>-4218553</v>
      </c>
      <c r="I23" s="36">
        <v>-53</v>
      </c>
      <c r="J23" s="20">
        <v>-5438</v>
      </c>
      <c r="K23" s="36">
        <v>-62</v>
      </c>
      <c r="L23" s="36">
        <v>-5611</v>
      </c>
      <c r="M23" s="20">
        <v>44861</v>
      </c>
      <c r="N23" s="36">
        <v>39188</v>
      </c>
      <c r="O23" s="36">
        <v>-39407</v>
      </c>
      <c r="P23" s="36">
        <v>-54</v>
      </c>
      <c r="Q23" s="20">
        <v>-55</v>
      </c>
      <c r="R23" s="36">
        <v>-39516</v>
      </c>
      <c r="S23" s="36">
        <v>-59</v>
      </c>
      <c r="T23" s="20">
        <v>-55</v>
      </c>
      <c r="U23" s="36">
        <v>33738</v>
      </c>
      <c r="V23" s="36">
        <v>33624</v>
      </c>
      <c r="W23" s="36">
        <v>27858</v>
      </c>
      <c r="X23" s="20">
        <v>-4218501</v>
      </c>
      <c r="Y23" s="36">
        <v>4246359</v>
      </c>
      <c r="Z23" s="37">
        <v>-100.66</v>
      </c>
      <c r="AA23" s="38">
        <v>-4218501</v>
      </c>
    </row>
    <row r="24" spans="1:27" ht="12.75">
      <c r="A24" s="23" t="s">
        <v>49</v>
      </c>
      <c r="B24" s="17"/>
      <c r="C24" s="18">
        <v>-98947</v>
      </c>
      <c r="D24" s="18"/>
      <c r="E24" s="19">
        <v>104150</v>
      </c>
      <c r="F24" s="20">
        <v>104150</v>
      </c>
      <c r="G24" s="20">
        <v>-104148</v>
      </c>
      <c r="H24" s="20">
        <v>104148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104150</v>
      </c>
      <c r="Y24" s="20">
        <v>-104150</v>
      </c>
      <c r="Z24" s="21">
        <v>-100</v>
      </c>
      <c r="AA24" s="22">
        <v>104150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4088312</v>
      </c>
      <c r="D27" s="26">
        <f>SUM(D21:D26)</f>
        <v>0</v>
      </c>
      <c r="E27" s="27">
        <f t="shared" si="1"/>
        <v>-4114351</v>
      </c>
      <c r="F27" s="28">
        <f t="shared" si="1"/>
        <v>-4114351</v>
      </c>
      <c r="G27" s="28">
        <f t="shared" si="1"/>
        <v>4109020</v>
      </c>
      <c r="H27" s="28">
        <f t="shared" si="1"/>
        <v>-4114405</v>
      </c>
      <c r="I27" s="28">
        <f t="shared" si="1"/>
        <v>-53</v>
      </c>
      <c r="J27" s="28">
        <f t="shared" si="1"/>
        <v>-5438</v>
      </c>
      <c r="K27" s="28">
        <f t="shared" si="1"/>
        <v>-62</v>
      </c>
      <c r="L27" s="28">
        <f t="shared" si="1"/>
        <v>-5611</v>
      </c>
      <c r="M27" s="28">
        <f t="shared" si="1"/>
        <v>44861</v>
      </c>
      <c r="N27" s="28">
        <f t="shared" si="1"/>
        <v>39188</v>
      </c>
      <c r="O27" s="28">
        <f t="shared" si="1"/>
        <v>-39407</v>
      </c>
      <c r="P27" s="28">
        <f t="shared" si="1"/>
        <v>-54</v>
      </c>
      <c r="Q27" s="28">
        <f t="shared" si="1"/>
        <v>-55</v>
      </c>
      <c r="R27" s="28">
        <f t="shared" si="1"/>
        <v>-39516</v>
      </c>
      <c r="S27" s="28">
        <f t="shared" si="1"/>
        <v>-59</v>
      </c>
      <c r="T27" s="28">
        <f t="shared" si="1"/>
        <v>-55</v>
      </c>
      <c r="U27" s="28">
        <f t="shared" si="1"/>
        <v>33738</v>
      </c>
      <c r="V27" s="28">
        <f t="shared" si="1"/>
        <v>33624</v>
      </c>
      <c r="W27" s="28">
        <f t="shared" si="1"/>
        <v>27858</v>
      </c>
      <c r="X27" s="28">
        <f t="shared" si="1"/>
        <v>-4114351</v>
      </c>
      <c r="Y27" s="28">
        <f t="shared" si="1"/>
        <v>4142209</v>
      </c>
      <c r="Z27" s="29">
        <f>+IF(X27&lt;&gt;0,+(Y27/X27)*100,0)</f>
        <v>-100.67709342251064</v>
      </c>
      <c r="AA27" s="30">
        <f>SUM(AA21:AA26)</f>
        <v>-4114351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153735259</v>
      </c>
      <c r="D33" s="18"/>
      <c r="E33" s="19">
        <v>-5707666</v>
      </c>
      <c r="F33" s="20">
        <v>-7809000</v>
      </c>
      <c r="G33" s="20">
        <v>141706463</v>
      </c>
      <c r="H33" s="36">
        <v>-153494872</v>
      </c>
      <c r="I33" s="36">
        <v>-317353</v>
      </c>
      <c r="J33" s="36">
        <v>-12105762</v>
      </c>
      <c r="K33" s="20">
        <v>5287015</v>
      </c>
      <c r="L33" s="20">
        <v>-5281669</v>
      </c>
      <c r="M33" s="20">
        <v>-259048</v>
      </c>
      <c r="N33" s="20">
        <v>-253702</v>
      </c>
      <c r="O33" s="36">
        <v>2292809</v>
      </c>
      <c r="P33" s="36">
        <v>-1711785</v>
      </c>
      <c r="Q33" s="36">
        <v>-319111</v>
      </c>
      <c r="R33" s="20">
        <v>261913</v>
      </c>
      <c r="S33" s="20">
        <v>-487602</v>
      </c>
      <c r="T33" s="20">
        <v>338059</v>
      </c>
      <c r="U33" s="20">
        <v>-768097</v>
      </c>
      <c r="V33" s="36">
        <v>-917640</v>
      </c>
      <c r="W33" s="36">
        <v>-13015191</v>
      </c>
      <c r="X33" s="36">
        <v>-13516666</v>
      </c>
      <c r="Y33" s="20">
        <v>501475</v>
      </c>
      <c r="Z33" s="21">
        <v>-3.71</v>
      </c>
      <c r="AA33" s="22">
        <v>-7809000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32089532</v>
      </c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185824791</v>
      </c>
      <c r="D36" s="26">
        <f>SUM(D31:D35)</f>
        <v>0</v>
      </c>
      <c r="E36" s="27">
        <f t="shared" si="2"/>
        <v>-5707666</v>
      </c>
      <c r="F36" s="28">
        <f t="shared" si="2"/>
        <v>-7809000</v>
      </c>
      <c r="G36" s="28">
        <f t="shared" si="2"/>
        <v>141706463</v>
      </c>
      <c r="H36" s="28">
        <f t="shared" si="2"/>
        <v>-153494872</v>
      </c>
      <c r="I36" s="28">
        <f t="shared" si="2"/>
        <v>-317353</v>
      </c>
      <c r="J36" s="28">
        <f t="shared" si="2"/>
        <v>-12105762</v>
      </c>
      <c r="K36" s="28">
        <f t="shared" si="2"/>
        <v>5287015</v>
      </c>
      <c r="L36" s="28">
        <f t="shared" si="2"/>
        <v>-5281669</v>
      </c>
      <c r="M36" s="28">
        <f t="shared" si="2"/>
        <v>-259048</v>
      </c>
      <c r="N36" s="28">
        <f t="shared" si="2"/>
        <v>-253702</v>
      </c>
      <c r="O36" s="28">
        <f t="shared" si="2"/>
        <v>2292809</v>
      </c>
      <c r="P36" s="28">
        <f t="shared" si="2"/>
        <v>-1711785</v>
      </c>
      <c r="Q36" s="28">
        <f t="shared" si="2"/>
        <v>-319111</v>
      </c>
      <c r="R36" s="28">
        <f t="shared" si="2"/>
        <v>261913</v>
      </c>
      <c r="S36" s="28">
        <f t="shared" si="2"/>
        <v>-487602</v>
      </c>
      <c r="T36" s="28">
        <f t="shared" si="2"/>
        <v>338059</v>
      </c>
      <c r="U36" s="28">
        <f t="shared" si="2"/>
        <v>-768097</v>
      </c>
      <c r="V36" s="28">
        <f t="shared" si="2"/>
        <v>-917640</v>
      </c>
      <c r="W36" s="28">
        <f t="shared" si="2"/>
        <v>-13015191</v>
      </c>
      <c r="X36" s="28">
        <f t="shared" si="2"/>
        <v>-13516666</v>
      </c>
      <c r="Y36" s="28">
        <f t="shared" si="2"/>
        <v>501475</v>
      </c>
      <c r="Z36" s="29">
        <f>+IF(X36&lt;&gt;0,+(Y36/X36)*100,0)</f>
        <v>-3.71004950481132</v>
      </c>
      <c r="AA36" s="30">
        <f>SUM(AA31:AA35)</f>
        <v>-7809000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-5915706946</v>
      </c>
      <c r="D38" s="32">
        <f>+D17+D27+D36</f>
        <v>0</v>
      </c>
      <c r="E38" s="33">
        <f t="shared" si="3"/>
        <v>-6037890760</v>
      </c>
      <c r="F38" s="2">
        <f t="shared" si="3"/>
        <v>-5219993979</v>
      </c>
      <c r="G38" s="2">
        <f t="shared" si="3"/>
        <v>-342574524</v>
      </c>
      <c r="H38" s="2">
        <f t="shared" si="3"/>
        <v>-720621349</v>
      </c>
      <c r="I38" s="2">
        <f t="shared" si="3"/>
        <v>-678130293</v>
      </c>
      <c r="J38" s="2">
        <f t="shared" si="3"/>
        <v>-1741326166</v>
      </c>
      <c r="K38" s="2">
        <f t="shared" si="3"/>
        <v>-166586482</v>
      </c>
      <c r="L38" s="2">
        <f t="shared" si="3"/>
        <v>-599917835</v>
      </c>
      <c r="M38" s="2">
        <f t="shared" si="3"/>
        <v>-344478922</v>
      </c>
      <c r="N38" s="2">
        <f t="shared" si="3"/>
        <v>-1110983239</v>
      </c>
      <c r="O38" s="2">
        <f t="shared" si="3"/>
        <v>-510940802</v>
      </c>
      <c r="P38" s="2">
        <f t="shared" si="3"/>
        <v>-334318178</v>
      </c>
      <c r="Q38" s="2">
        <f t="shared" si="3"/>
        <v>-531864121</v>
      </c>
      <c r="R38" s="2">
        <f t="shared" si="3"/>
        <v>-1377123101</v>
      </c>
      <c r="S38" s="2">
        <f t="shared" si="3"/>
        <v>-305240138</v>
      </c>
      <c r="T38" s="2">
        <f t="shared" si="3"/>
        <v>-369555579</v>
      </c>
      <c r="U38" s="2">
        <f t="shared" si="3"/>
        <v>-647658608</v>
      </c>
      <c r="V38" s="2">
        <f t="shared" si="3"/>
        <v>-1322454325</v>
      </c>
      <c r="W38" s="2">
        <f t="shared" si="3"/>
        <v>-5551886831</v>
      </c>
      <c r="X38" s="2">
        <f t="shared" si="3"/>
        <v>-5225701645</v>
      </c>
      <c r="Y38" s="2">
        <f t="shared" si="3"/>
        <v>-326185186</v>
      </c>
      <c r="Z38" s="34">
        <f>+IF(X38&lt;&gt;0,+(Y38/X38)*100,0)</f>
        <v>6.241940473430913</v>
      </c>
      <c r="AA38" s="35">
        <f>+AA17+AA27+AA36</f>
        <v>-5219993979</v>
      </c>
    </row>
    <row r="39" spans="1:27" ht="12.75">
      <c r="A39" s="23" t="s">
        <v>59</v>
      </c>
      <c r="B39" s="17"/>
      <c r="C39" s="32">
        <v>289167109</v>
      </c>
      <c r="D39" s="32"/>
      <c r="E39" s="33">
        <v>265879201</v>
      </c>
      <c r="F39" s="2">
        <v>116256886</v>
      </c>
      <c r="G39" s="2">
        <v>109363480</v>
      </c>
      <c r="H39" s="2">
        <f>+G40+H60</f>
        <v>-233211044</v>
      </c>
      <c r="I39" s="2">
        <f>+H40+I60</f>
        <v>-935209650</v>
      </c>
      <c r="J39" s="2">
        <f>+G39</f>
        <v>109363480</v>
      </c>
      <c r="K39" s="2">
        <f>+I40+K60</f>
        <v>-1613339943</v>
      </c>
      <c r="L39" s="2">
        <f>+K40+L60</f>
        <v>-1779926425</v>
      </c>
      <c r="M39" s="2">
        <f>+L40+M60</f>
        <v>-2379844260</v>
      </c>
      <c r="N39" s="2">
        <f>+K39</f>
        <v>-1613339943</v>
      </c>
      <c r="O39" s="2">
        <f>+M40+O60</f>
        <v>-2724323182</v>
      </c>
      <c r="P39" s="2">
        <f>+O40+P60</f>
        <v>-3235263984</v>
      </c>
      <c r="Q39" s="2">
        <f>+P40+Q60</f>
        <v>-3569582162</v>
      </c>
      <c r="R39" s="2">
        <f>+O39</f>
        <v>-2724323182</v>
      </c>
      <c r="S39" s="2">
        <f>+Q40+S60</f>
        <v>-4101446283</v>
      </c>
      <c r="T39" s="2">
        <f>+S40+T60</f>
        <v>-4406686421</v>
      </c>
      <c r="U39" s="2">
        <f>+T40+U60</f>
        <v>-4776242000</v>
      </c>
      <c r="V39" s="2">
        <f>+S39</f>
        <v>-4101446283</v>
      </c>
      <c r="W39" s="2">
        <f>+G39</f>
        <v>109363480</v>
      </c>
      <c r="X39" s="2">
        <v>9688073</v>
      </c>
      <c r="Y39" s="2">
        <f>+W39-X39</f>
        <v>99675407</v>
      </c>
      <c r="Z39" s="34">
        <f>+IF(X39&lt;&gt;0,+(Y39/X39)*100,0)</f>
        <v>1028.8465724814419</v>
      </c>
      <c r="AA39" s="35">
        <v>116256886</v>
      </c>
    </row>
    <row r="40" spans="1:27" ht="12.75">
      <c r="A40" s="41" t="s">
        <v>61</v>
      </c>
      <c r="B40" s="42" t="s">
        <v>60</v>
      </c>
      <c r="C40" s="43">
        <f>+C38+C39</f>
        <v>-5626539837</v>
      </c>
      <c r="D40" s="43">
        <f aca="true" t="shared" si="4" ref="D40:AA40">+D38+D39</f>
        <v>0</v>
      </c>
      <c r="E40" s="44">
        <f t="shared" si="4"/>
        <v>-5772011559</v>
      </c>
      <c r="F40" s="45">
        <f t="shared" si="4"/>
        <v>-5103737093</v>
      </c>
      <c r="G40" s="45">
        <f t="shared" si="4"/>
        <v>-233211044</v>
      </c>
      <c r="H40" s="45">
        <f t="shared" si="4"/>
        <v>-953832393</v>
      </c>
      <c r="I40" s="45">
        <f t="shared" si="4"/>
        <v>-1613339943</v>
      </c>
      <c r="J40" s="45">
        <f>+I40</f>
        <v>-1613339943</v>
      </c>
      <c r="K40" s="45">
        <f t="shared" si="4"/>
        <v>-1779926425</v>
      </c>
      <c r="L40" s="45">
        <f t="shared" si="4"/>
        <v>-2379844260</v>
      </c>
      <c r="M40" s="45">
        <f t="shared" si="4"/>
        <v>-2724323182</v>
      </c>
      <c r="N40" s="45">
        <f>+M40</f>
        <v>-2724323182</v>
      </c>
      <c r="O40" s="45">
        <f t="shared" si="4"/>
        <v>-3235263984</v>
      </c>
      <c r="P40" s="45">
        <f t="shared" si="4"/>
        <v>-3569582162</v>
      </c>
      <c r="Q40" s="45">
        <f t="shared" si="4"/>
        <v>-4101446283</v>
      </c>
      <c r="R40" s="45">
        <f>+Q40</f>
        <v>-4101446283</v>
      </c>
      <c r="S40" s="45">
        <f t="shared" si="4"/>
        <v>-4406686421</v>
      </c>
      <c r="T40" s="45">
        <f t="shared" si="4"/>
        <v>-4776242000</v>
      </c>
      <c r="U40" s="45">
        <f t="shared" si="4"/>
        <v>-5423900608</v>
      </c>
      <c r="V40" s="45">
        <f>+U40</f>
        <v>-5423900608</v>
      </c>
      <c r="W40" s="45">
        <f>+V40</f>
        <v>-5423900608</v>
      </c>
      <c r="X40" s="45">
        <f t="shared" si="4"/>
        <v>-5216013572</v>
      </c>
      <c r="Y40" s="45">
        <f t="shared" si="4"/>
        <v>-226509779</v>
      </c>
      <c r="Z40" s="46">
        <f>+IF(X40&lt;&gt;0,+(Y40/X40)*100,0)</f>
        <v>4.342584156911009</v>
      </c>
      <c r="AA40" s="47">
        <f t="shared" si="4"/>
        <v>-5103737093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109363480</v>
      </c>
      <c r="I60">
        <v>18622743</v>
      </c>
      <c r="J60">
        <v>109363480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-660000794</v>
      </c>
      <c r="D14" s="18"/>
      <c r="E14" s="19">
        <v>-800309405</v>
      </c>
      <c r="F14" s="20">
        <v>-752091567</v>
      </c>
      <c r="G14" s="20">
        <v>-32537125</v>
      </c>
      <c r="H14" s="20">
        <v>-71775998</v>
      </c>
      <c r="I14" s="20">
        <v>-67088758</v>
      </c>
      <c r="J14" s="20">
        <v>-171401881</v>
      </c>
      <c r="K14" s="20">
        <v>-61545026</v>
      </c>
      <c r="L14" s="20">
        <v>-58826106</v>
      </c>
      <c r="M14" s="20">
        <v>-39734439</v>
      </c>
      <c r="N14" s="20">
        <v>-160105571</v>
      </c>
      <c r="O14" s="20">
        <v>-64660370</v>
      </c>
      <c r="P14" s="20">
        <v>-61553878</v>
      </c>
      <c r="Q14" s="20">
        <v>-59043730</v>
      </c>
      <c r="R14" s="20">
        <v>-185257978</v>
      </c>
      <c r="S14" s="20">
        <v>-32806282</v>
      </c>
      <c r="T14" s="20">
        <v>-73716785</v>
      </c>
      <c r="U14" s="20">
        <v>161356441</v>
      </c>
      <c r="V14" s="20">
        <v>54833374</v>
      </c>
      <c r="W14" s="20">
        <v>-461932056</v>
      </c>
      <c r="X14" s="20">
        <v>-752091567</v>
      </c>
      <c r="Y14" s="20">
        <v>290159511</v>
      </c>
      <c r="Z14" s="21">
        <v>-38.58</v>
      </c>
      <c r="AA14" s="22">
        <v>-752091567</v>
      </c>
    </row>
    <row r="15" spans="1:27" ht="12.75">
      <c r="A15" s="23" t="s">
        <v>42</v>
      </c>
      <c r="B15" s="17"/>
      <c r="C15" s="18">
        <v>-9655425</v>
      </c>
      <c r="D15" s="18"/>
      <c r="E15" s="19">
        <v>-3297279</v>
      </c>
      <c r="F15" s="20">
        <v>-7397061</v>
      </c>
      <c r="G15" s="20"/>
      <c r="H15" s="20">
        <v>-900000</v>
      </c>
      <c r="I15" s="20"/>
      <c r="J15" s="20">
        <v>-900000</v>
      </c>
      <c r="K15" s="20"/>
      <c r="L15" s="20"/>
      <c r="M15" s="20"/>
      <c r="N15" s="20"/>
      <c r="O15" s="20">
        <v>-828</v>
      </c>
      <c r="P15" s="20"/>
      <c r="Q15" s="20">
        <v>-12</v>
      </c>
      <c r="R15" s="20">
        <v>-840</v>
      </c>
      <c r="S15" s="20"/>
      <c r="T15" s="20"/>
      <c r="U15" s="20">
        <v>-1313</v>
      </c>
      <c r="V15" s="20">
        <v>-1313</v>
      </c>
      <c r="W15" s="20">
        <v>-902153</v>
      </c>
      <c r="X15" s="20">
        <v>-7397061</v>
      </c>
      <c r="Y15" s="20">
        <v>6494908</v>
      </c>
      <c r="Z15" s="21">
        <v>-87.8</v>
      </c>
      <c r="AA15" s="22">
        <v>-7397061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-669656219</v>
      </c>
      <c r="D17" s="26">
        <f>SUM(D6:D16)</f>
        <v>0</v>
      </c>
      <c r="E17" s="27">
        <f t="shared" si="0"/>
        <v>-803606684</v>
      </c>
      <c r="F17" s="28">
        <f t="shared" si="0"/>
        <v>-759488628</v>
      </c>
      <c r="G17" s="28">
        <f t="shared" si="0"/>
        <v>-32537125</v>
      </c>
      <c r="H17" s="28">
        <f t="shared" si="0"/>
        <v>-72675998</v>
      </c>
      <c r="I17" s="28">
        <f t="shared" si="0"/>
        <v>-67088758</v>
      </c>
      <c r="J17" s="28">
        <f t="shared" si="0"/>
        <v>-172301881</v>
      </c>
      <c r="K17" s="28">
        <f t="shared" si="0"/>
        <v>-61545026</v>
      </c>
      <c r="L17" s="28">
        <f t="shared" si="0"/>
        <v>-58826106</v>
      </c>
      <c r="M17" s="28">
        <f t="shared" si="0"/>
        <v>-39734439</v>
      </c>
      <c r="N17" s="28">
        <f t="shared" si="0"/>
        <v>-160105571</v>
      </c>
      <c r="O17" s="28">
        <f t="shared" si="0"/>
        <v>-64661198</v>
      </c>
      <c r="P17" s="28">
        <f t="shared" si="0"/>
        <v>-61553878</v>
      </c>
      <c r="Q17" s="28">
        <f t="shared" si="0"/>
        <v>-59043742</v>
      </c>
      <c r="R17" s="28">
        <f t="shared" si="0"/>
        <v>-185258818</v>
      </c>
      <c r="S17" s="28">
        <f t="shared" si="0"/>
        <v>-32806282</v>
      </c>
      <c r="T17" s="28">
        <f t="shared" si="0"/>
        <v>-73716785</v>
      </c>
      <c r="U17" s="28">
        <f t="shared" si="0"/>
        <v>161355128</v>
      </c>
      <c r="V17" s="28">
        <f t="shared" si="0"/>
        <v>54832061</v>
      </c>
      <c r="W17" s="28">
        <f t="shared" si="0"/>
        <v>-462834209</v>
      </c>
      <c r="X17" s="28">
        <f t="shared" si="0"/>
        <v>-759488628</v>
      </c>
      <c r="Y17" s="28">
        <f t="shared" si="0"/>
        <v>296654419</v>
      </c>
      <c r="Z17" s="29">
        <f>+IF(X17&lt;&gt;0,+(Y17/X17)*100,0)</f>
        <v>-39.05975785064684</v>
      </c>
      <c r="AA17" s="30">
        <f>SUM(AA6:AA16)</f>
        <v>-759488628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-240675</v>
      </c>
      <c r="D24" s="18"/>
      <c r="E24" s="19">
        <v>-9815</v>
      </c>
      <c r="F24" s="20"/>
      <c r="G24" s="20">
        <v>-217019</v>
      </c>
      <c r="H24" s="20">
        <v>253758</v>
      </c>
      <c r="I24" s="20">
        <v>-17735</v>
      </c>
      <c r="J24" s="20">
        <v>19004</v>
      </c>
      <c r="K24" s="20"/>
      <c r="L24" s="20"/>
      <c r="M24" s="20">
        <v>11588</v>
      </c>
      <c r="N24" s="20">
        <v>11588</v>
      </c>
      <c r="O24" s="20">
        <v>-11588</v>
      </c>
      <c r="P24" s="20"/>
      <c r="Q24" s="20"/>
      <c r="R24" s="20">
        <v>-11588</v>
      </c>
      <c r="S24" s="20"/>
      <c r="T24" s="20"/>
      <c r="U24" s="20">
        <v>-2170</v>
      </c>
      <c r="V24" s="20">
        <v>-2170</v>
      </c>
      <c r="W24" s="20">
        <v>16834</v>
      </c>
      <c r="X24" s="20">
        <v>-9815</v>
      </c>
      <c r="Y24" s="20">
        <v>26649</v>
      </c>
      <c r="Z24" s="21">
        <v>-271.51</v>
      </c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-240675</v>
      </c>
      <c r="D27" s="26">
        <f>SUM(D21:D26)</f>
        <v>0</v>
      </c>
      <c r="E27" s="27">
        <f t="shared" si="1"/>
        <v>-9815</v>
      </c>
      <c r="F27" s="28">
        <f t="shared" si="1"/>
        <v>0</v>
      </c>
      <c r="G27" s="28">
        <f t="shared" si="1"/>
        <v>-217019</v>
      </c>
      <c r="H27" s="28">
        <f t="shared" si="1"/>
        <v>253758</v>
      </c>
      <c r="I27" s="28">
        <f t="shared" si="1"/>
        <v>-17735</v>
      </c>
      <c r="J27" s="28">
        <f t="shared" si="1"/>
        <v>19004</v>
      </c>
      <c r="K27" s="28">
        <f t="shared" si="1"/>
        <v>0</v>
      </c>
      <c r="L27" s="28">
        <f t="shared" si="1"/>
        <v>0</v>
      </c>
      <c r="M27" s="28">
        <f t="shared" si="1"/>
        <v>11588</v>
      </c>
      <c r="N27" s="28">
        <f t="shared" si="1"/>
        <v>11588</v>
      </c>
      <c r="O27" s="28">
        <f t="shared" si="1"/>
        <v>-11588</v>
      </c>
      <c r="P27" s="28">
        <f t="shared" si="1"/>
        <v>0</v>
      </c>
      <c r="Q27" s="28">
        <f t="shared" si="1"/>
        <v>0</v>
      </c>
      <c r="R27" s="28">
        <f t="shared" si="1"/>
        <v>-11588</v>
      </c>
      <c r="S27" s="28">
        <f t="shared" si="1"/>
        <v>0</v>
      </c>
      <c r="T27" s="28">
        <f t="shared" si="1"/>
        <v>0</v>
      </c>
      <c r="U27" s="28">
        <f t="shared" si="1"/>
        <v>-2170</v>
      </c>
      <c r="V27" s="28">
        <f t="shared" si="1"/>
        <v>-2170</v>
      </c>
      <c r="W27" s="28">
        <f t="shared" si="1"/>
        <v>16834</v>
      </c>
      <c r="X27" s="28">
        <f t="shared" si="1"/>
        <v>-9815</v>
      </c>
      <c r="Y27" s="28">
        <f t="shared" si="1"/>
        <v>26649</v>
      </c>
      <c r="Z27" s="29">
        <f>+IF(X27&lt;&gt;0,+(Y27/X27)*100,0)</f>
        <v>-271.5129903209373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12940924</v>
      </c>
      <c r="D33" s="18"/>
      <c r="E33" s="19">
        <v>-732189</v>
      </c>
      <c r="F33" s="20"/>
      <c r="G33" s="20">
        <v>10203726</v>
      </c>
      <c r="H33" s="36">
        <v>-11120721</v>
      </c>
      <c r="I33" s="36">
        <v>102933</v>
      </c>
      <c r="J33" s="36">
        <v>-814062</v>
      </c>
      <c r="K33" s="20">
        <v>-165176</v>
      </c>
      <c r="L33" s="20">
        <v>-1519263</v>
      </c>
      <c r="M33" s="20">
        <v>1570426</v>
      </c>
      <c r="N33" s="20">
        <v>-114013</v>
      </c>
      <c r="O33" s="36">
        <v>-626457</v>
      </c>
      <c r="P33" s="36">
        <v>635254</v>
      </c>
      <c r="Q33" s="36">
        <v>-17028</v>
      </c>
      <c r="R33" s="20">
        <v>-8231</v>
      </c>
      <c r="S33" s="20">
        <v>-6192</v>
      </c>
      <c r="T33" s="20">
        <v>22025</v>
      </c>
      <c r="U33" s="20">
        <v>-1461</v>
      </c>
      <c r="V33" s="36">
        <v>14372</v>
      </c>
      <c r="W33" s="36">
        <v>-921934</v>
      </c>
      <c r="X33" s="36">
        <v>-732189</v>
      </c>
      <c r="Y33" s="20">
        <v>-189745</v>
      </c>
      <c r="Z33" s="21">
        <v>25.91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12940924</v>
      </c>
      <c r="D36" s="26">
        <f>SUM(D31:D35)</f>
        <v>0</v>
      </c>
      <c r="E36" s="27">
        <f t="shared" si="2"/>
        <v>-732189</v>
      </c>
      <c r="F36" s="28">
        <f t="shared" si="2"/>
        <v>0</v>
      </c>
      <c r="G36" s="28">
        <f t="shared" si="2"/>
        <v>10203726</v>
      </c>
      <c r="H36" s="28">
        <f t="shared" si="2"/>
        <v>-11120721</v>
      </c>
      <c r="I36" s="28">
        <f t="shared" si="2"/>
        <v>102933</v>
      </c>
      <c r="J36" s="28">
        <f t="shared" si="2"/>
        <v>-814062</v>
      </c>
      <c r="K36" s="28">
        <f t="shared" si="2"/>
        <v>-165176</v>
      </c>
      <c r="L36" s="28">
        <f t="shared" si="2"/>
        <v>-1519263</v>
      </c>
      <c r="M36" s="28">
        <f t="shared" si="2"/>
        <v>1570426</v>
      </c>
      <c r="N36" s="28">
        <f t="shared" si="2"/>
        <v>-114013</v>
      </c>
      <c r="O36" s="28">
        <f t="shared" si="2"/>
        <v>-626457</v>
      </c>
      <c r="P36" s="28">
        <f t="shared" si="2"/>
        <v>635254</v>
      </c>
      <c r="Q36" s="28">
        <f t="shared" si="2"/>
        <v>-17028</v>
      </c>
      <c r="R36" s="28">
        <f t="shared" si="2"/>
        <v>-8231</v>
      </c>
      <c r="S36" s="28">
        <f t="shared" si="2"/>
        <v>-6192</v>
      </c>
      <c r="T36" s="28">
        <f t="shared" si="2"/>
        <v>22025</v>
      </c>
      <c r="U36" s="28">
        <f t="shared" si="2"/>
        <v>-1461</v>
      </c>
      <c r="V36" s="28">
        <f t="shared" si="2"/>
        <v>14372</v>
      </c>
      <c r="W36" s="28">
        <f t="shared" si="2"/>
        <v>-921934</v>
      </c>
      <c r="X36" s="28">
        <f t="shared" si="2"/>
        <v>-732189</v>
      </c>
      <c r="Y36" s="28">
        <f t="shared" si="2"/>
        <v>-189745</v>
      </c>
      <c r="Z36" s="29">
        <f>+IF(X36&lt;&gt;0,+(Y36/X36)*100,0)</f>
        <v>25.91475698214532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-656955970</v>
      </c>
      <c r="D38" s="32">
        <f>+D17+D27+D36</f>
        <v>0</v>
      </c>
      <c r="E38" s="33">
        <f t="shared" si="3"/>
        <v>-804348688</v>
      </c>
      <c r="F38" s="2">
        <f t="shared" si="3"/>
        <v>-759488628</v>
      </c>
      <c r="G38" s="2">
        <f t="shared" si="3"/>
        <v>-22550418</v>
      </c>
      <c r="H38" s="2">
        <f t="shared" si="3"/>
        <v>-83542961</v>
      </c>
      <c r="I38" s="2">
        <f t="shared" si="3"/>
        <v>-67003560</v>
      </c>
      <c r="J38" s="2">
        <f t="shared" si="3"/>
        <v>-173096939</v>
      </c>
      <c r="K38" s="2">
        <f t="shared" si="3"/>
        <v>-61710202</v>
      </c>
      <c r="L38" s="2">
        <f t="shared" si="3"/>
        <v>-60345369</v>
      </c>
      <c r="M38" s="2">
        <f t="shared" si="3"/>
        <v>-38152425</v>
      </c>
      <c r="N38" s="2">
        <f t="shared" si="3"/>
        <v>-160207996</v>
      </c>
      <c r="O38" s="2">
        <f t="shared" si="3"/>
        <v>-65299243</v>
      </c>
      <c r="P38" s="2">
        <f t="shared" si="3"/>
        <v>-60918624</v>
      </c>
      <c r="Q38" s="2">
        <f t="shared" si="3"/>
        <v>-59060770</v>
      </c>
      <c r="R38" s="2">
        <f t="shared" si="3"/>
        <v>-185278637</v>
      </c>
      <c r="S38" s="2">
        <f t="shared" si="3"/>
        <v>-32812474</v>
      </c>
      <c r="T38" s="2">
        <f t="shared" si="3"/>
        <v>-73694760</v>
      </c>
      <c r="U38" s="2">
        <f t="shared" si="3"/>
        <v>161351497</v>
      </c>
      <c r="V38" s="2">
        <f t="shared" si="3"/>
        <v>54844263</v>
      </c>
      <c r="W38" s="2">
        <f t="shared" si="3"/>
        <v>-463739309</v>
      </c>
      <c r="X38" s="2">
        <f t="shared" si="3"/>
        <v>-760230632</v>
      </c>
      <c r="Y38" s="2">
        <f t="shared" si="3"/>
        <v>296491323</v>
      </c>
      <c r="Z38" s="34">
        <f>+IF(X38&lt;&gt;0,+(Y38/X38)*100,0)</f>
        <v>-39.00018106610574</v>
      </c>
      <c r="AA38" s="35">
        <f>+AA17+AA27+AA36</f>
        <v>-759488628</v>
      </c>
    </row>
    <row r="39" spans="1:27" ht="12.75">
      <c r="A39" s="23" t="s">
        <v>59</v>
      </c>
      <c r="B39" s="17"/>
      <c r="C39" s="32">
        <v>-5820386</v>
      </c>
      <c r="D39" s="32"/>
      <c r="E39" s="33">
        <v>6291865</v>
      </c>
      <c r="F39" s="2">
        <v>6291865</v>
      </c>
      <c r="G39" s="2">
        <v>14674978</v>
      </c>
      <c r="H39" s="2">
        <f>+G40+H60</f>
        <v>-7318327</v>
      </c>
      <c r="I39" s="2">
        <f>+H40+I60</f>
        <v>-90861288</v>
      </c>
      <c r="J39" s="2">
        <f>+G39</f>
        <v>14674978</v>
      </c>
      <c r="K39" s="2">
        <f>+I40+K60</f>
        <v>-157864848</v>
      </c>
      <c r="L39" s="2">
        <f>+K40+L60</f>
        <v>-219575050</v>
      </c>
      <c r="M39" s="2">
        <f>+L40+M60</f>
        <v>-279920419</v>
      </c>
      <c r="N39" s="2">
        <f>+K39</f>
        <v>-157864848</v>
      </c>
      <c r="O39" s="2">
        <f>+M40+O60</f>
        <v>-318072844</v>
      </c>
      <c r="P39" s="2">
        <f>+O40+P60</f>
        <v>-383372087</v>
      </c>
      <c r="Q39" s="2">
        <f>+P40+Q60</f>
        <v>-444290711</v>
      </c>
      <c r="R39" s="2">
        <f>+O39</f>
        <v>-318072844</v>
      </c>
      <c r="S39" s="2">
        <f>+Q40+S60</f>
        <v>-503351481</v>
      </c>
      <c r="T39" s="2">
        <f>+S40+T60</f>
        <v>-536163955</v>
      </c>
      <c r="U39" s="2">
        <f>+T40+U60</f>
        <v>-609858715</v>
      </c>
      <c r="V39" s="2">
        <f>+S39</f>
        <v>-503351481</v>
      </c>
      <c r="W39" s="2">
        <f>+G39</f>
        <v>14674978</v>
      </c>
      <c r="X39" s="2">
        <v>524319</v>
      </c>
      <c r="Y39" s="2">
        <f>+W39-X39</f>
        <v>14150659</v>
      </c>
      <c r="Z39" s="34">
        <f>+IF(X39&lt;&gt;0,+(Y39/X39)*100,0)</f>
        <v>2698.8644317676835</v>
      </c>
      <c r="AA39" s="35">
        <v>6291865</v>
      </c>
    </row>
    <row r="40" spans="1:27" ht="12.75">
      <c r="A40" s="41" t="s">
        <v>61</v>
      </c>
      <c r="B40" s="42" t="s">
        <v>60</v>
      </c>
      <c r="C40" s="43">
        <f>+C38+C39</f>
        <v>-662776356</v>
      </c>
      <c r="D40" s="43">
        <f aca="true" t="shared" si="4" ref="D40:AA40">+D38+D39</f>
        <v>0</v>
      </c>
      <c r="E40" s="44">
        <f t="shared" si="4"/>
        <v>-798056823</v>
      </c>
      <c r="F40" s="45">
        <f t="shared" si="4"/>
        <v>-753196763</v>
      </c>
      <c r="G40" s="45">
        <f t="shared" si="4"/>
        <v>-7875440</v>
      </c>
      <c r="H40" s="45">
        <f t="shared" si="4"/>
        <v>-90861288</v>
      </c>
      <c r="I40" s="45">
        <f t="shared" si="4"/>
        <v>-157864848</v>
      </c>
      <c r="J40" s="45">
        <f>+I40</f>
        <v>-157864848</v>
      </c>
      <c r="K40" s="45">
        <f t="shared" si="4"/>
        <v>-219575050</v>
      </c>
      <c r="L40" s="45">
        <f t="shared" si="4"/>
        <v>-279920419</v>
      </c>
      <c r="M40" s="45">
        <f t="shared" si="4"/>
        <v>-318072844</v>
      </c>
      <c r="N40" s="45">
        <f>+M40</f>
        <v>-318072844</v>
      </c>
      <c r="O40" s="45">
        <f t="shared" si="4"/>
        <v>-383372087</v>
      </c>
      <c r="P40" s="45">
        <f t="shared" si="4"/>
        <v>-444290711</v>
      </c>
      <c r="Q40" s="45">
        <f t="shared" si="4"/>
        <v>-503351481</v>
      </c>
      <c r="R40" s="45">
        <f>+Q40</f>
        <v>-503351481</v>
      </c>
      <c r="S40" s="45">
        <f t="shared" si="4"/>
        <v>-536163955</v>
      </c>
      <c r="T40" s="45">
        <f t="shared" si="4"/>
        <v>-609858715</v>
      </c>
      <c r="U40" s="45">
        <f t="shared" si="4"/>
        <v>-448507218</v>
      </c>
      <c r="V40" s="45">
        <f>+U40</f>
        <v>-448507218</v>
      </c>
      <c r="W40" s="45">
        <f>+V40</f>
        <v>-448507218</v>
      </c>
      <c r="X40" s="45">
        <f t="shared" si="4"/>
        <v>-759706313</v>
      </c>
      <c r="Y40" s="45">
        <f t="shared" si="4"/>
        <v>310641982</v>
      </c>
      <c r="Z40" s="46">
        <f>+IF(X40&lt;&gt;0,+(Y40/X40)*100,0)</f>
        <v>-40.88974603532089</v>
      </c>
      <c r="AA40" s="47">
        <f t="shared" si="4"/>
        <v>-753196763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14674978</v>
      </c>
      <c r="H60">
        <v>557113</v>
      </c>
      <c r="J60">
        <v>14674978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-597677816</v>
      </c>
      <c r="D14" s="18"/>
      <c r="E14" s="19">
        <v>-722759257</v>
      </c>
      <c r="F14" s="20">
        <v>-638280137</v>
      </c>
      <c r="G14" s="20">
        <v>-33152635</v>
      </c>
      <c r="H14" s="20">
        <v>-35577198</v>
      </c>
      <c r="I14" s="20">
        <v>-48865278</v>
      </c>
      <c r="J14" s="20">
        <v>-117595111</v>
      </c>
      <c r="K14" s="20">
        <v>-39030023</v>
      </c>
      <c r="L14" s="20">
        <v>-39845837</v>
      </c>
      <c r="M14" s="20">
        <v>-41931706</v>
      </c>
      <c r="N14" s="20">
        <v>-120807566</v>
      </c>
      <c r="O14" s="20">
        <v>-46727097</v>
      </c>
      <c r="P14" s="20">
        <v>-37751466</v>
      </c>
      <c r="Q14" s="20">
        <v>-68286481</v>
      </c>
      <c r="R14" s="20">
        <v>-152765044</v>
      </c>
      <c r="S14" s="20">
        <v>-33063990</v>
      </c>
      <c r="T14" s="20">
        <v>-50017923</v>
      </c>
      <c r="U14" s="20">
        <v>-28109877</v>
      </c>
      <c r="V14" s="20">
        <v>-111191790</v>
      </c>
      <c r="W14" s="20">
        <v>-502359511</v>
      </c>
      <c r="X14" s="20">
        <v>-638280137</v>
      </c>
      <c r="Y14" s="20">
        <v>135920626</v>
      </c>
      <c r="Z14" s="21">
        <v>-21.29</v>
      </c>
      <c r="AA14" s="22">
        <v>-638280137</v>
      </c>
    </row>
    <row r="15" spans="1:27" ht="12.75">
      <c r="A15" s="23" t="s">
        <v>42</v>
      </c>
      <c r="B15" s="17"/>
      <c r="C15" s="18">
        <v>-37860034</v>
      </c>
      <c r="D15" s="18"/>
      <c r="E15" s="19">
        <v>-105600</v>
      </c>
      <c r="F15" s="20">
        <v>-17000000</v>
      </c>
      <c r="G15" s="20"/>
      <c r="H15" s="20"/>
      <c r="I15" s="20">
        <v>-4077</v>
      </c>
      <c r="J15" s="20">
        <v>-4077</v>
      </c>
      <c r="K15" s="20">
        <v>-59505</v>
      </c>
      <c r="L15" s="20">
        <v>-299</v>
      </c>
      <c r="M15" s="20"/>
      <c r="N15" s="20">
        <v>-59804</v>
      </c>
      <c r="O15" s="20">
        <v>-902</v>
      </c>
      <c r="P15" s="20">
        <v>-253892</v>
      </c>
      <c r="Q15" s="20"/>
      <c r="R15" s="20">
        <v>-254794</v>
      </c>
      <c r="S15" s="20"/>
      <c r="T15" s="20"/>
      <c r="U15" s="20">
        <v>-229566</v>
      </c>
      <c r="V15" s="20">
        <v>-229566</v>
      </c>
      <c r="W15" s="20">
        <v>-548241</v>
      </c>
      <c r="X15" s="20">
        <v>-17000000</v>
      </c>
      <c r="Y15" s="20">
        <v>16451759</v>
      </c>
      <c r="Z15" s="21">
        <v>-96.78</v>
      </c>
      <c r="AA15" s="22">
        <v>-17000000</v>
      </c>
    </row>
    <row r="16" spans="1:27" ht="12.75">
      <c r="A16" s="23" t="s">
        <v>43</v>
      </c>
      <c r="B16" s="17" t="s">
        <v>6</v>
      </c>
      <c r="C16" s="18">
        <v>-18413570</v>
      </c>
      <c r="D16" s="18"/>
      <c r="E16" s="19">
        <v>-18266619</v>
      </c>
      <c r="F16" s="20">
        <v>-10597619</v>
      </c>
      <c r="G16" s="20">
        <v>-15000</v>
      </c>
      <c r="H16" s="20">
        <v>-15000</v>
      </c>
      <c r="I16" s="20">
        <v>-5015000</v>
      </c>
      <c r="J16" s="20">
        <v>-5045000</v>
      </c>
      <c r="K16" s="20">
        <v>-2515000</v>
      </c>
      <c r="L16" s="20">
        <v>-15000</v>
      </c>
      <c r="M16" s="20">
        <v>-15000</v>
      </c>
      <c r="N16" s="20">
        <v>-2545000</v>
      </c>
      <c r="O16" s="20">
        <v>-15000</v>
      </c>
      <c r="P16" s="20">
        <v>-15000</v>
      </c>
      <c r="Q16" s="20">
        <v>-15000</v>
      </c>
      <c r="R16" s="20">
        <v>-45000</v>
      </c>
      <c r="S16" s="20">
        <v>-15000</v>
      </c>
      <c r="T16" s="20">
        <v>-15000</v>
      </c>
      <c r="U16" s="20">
        <v>-15000</v>
      </c>
      <c r="V16" s="20">
        <v>-45000</v>
      </c>
      <c r="W16" s="20">
        <v>-7680000</v>
      </c>
      <c r="X16" s="20">
        <v>-10597619</v>
      </c>
      <c r="Y16" s="20">
        <v>2917619</v>
      </c>
      <c r="Z16" s="21">
        <v>-27.53</v>
      </c>
      <c r="AA16" s="22">
        <v>-10597619</v>
      </c>
    </row>
    <row r="17" spans="1:27" ht="12.75">
      <c r="A17" s="24" t="s">
        <v>44</v>
      </c>
      <c r="B17" s="25"/>
      <c r="C17" s="26">
        <f aca="true" t="shared" si="0" ref="C17:Y17">SUM(C6:C16)</f>
        <v>-653951420</v>
      </c>
      <c r="D17" s="26">
        <f>SUM(D6:D16)</f>
        <v>0</v>
      </c>
      <c r="E17" s="27">
        <f t="shared" si="0"/>
        <v>-741131476</v>
      </c>
      <c r="F17" s="28">
        <f t="shared" si="0"/>
        <v>-665877756</v>
      </c>
      <c r="G17" s="28">
        <f t="shared" si="0"/>
        <v>-33167635</v>
      </c>
      <c r="H17" s="28">
        <f t="shared" si="0"/>
        <v>-35592198</v>
      </c>
      <c r="I17" s="28">
        <f t="shared" si="0"/>
        <v>-53884355</v>
      </c>
      <c r="J17" s="28">
        <f t="shared" si="0"/>
        <v>-122644188</v>
      </c>
      <c r="K17" s="28">
        <f t="shared" si="0"/>
        <v>-41604528</v>
      </c>
      <c r="L17" s="28">
        <f t="shared" si="0"/>
        <v>-39861136</v>
      </c>
      <c r="M17" s="28">
        <f t="shared" si="0"/>
        <v>-41946706</v>
      </c>
      <c r="N17" s="28">
        <f t="shared" si="0"/>
        <v>-123412370</v>
      </c>
      <c r="O17" s="28">
        <f t="shared" si="0"/>
        <v>-46742999</v>
      </c>
      <c r="P17" s="28">
        <f t="shared" si="0"/>
        <v>-38020358</v>
      </c>
      <c r="Q17" s="28">
        <f t="shared" si="0"/>
        <v>-68301481</v>
      </c>
      <c r="R17" s="28">
        <f t="shared" si="0"/>
        <v>-153064838</v>
      </c>
      <c r="S17" s="28">
        <f t="shared" si="0"/>
        <v>-33078990</v>
      </c>
      <c r="T17" s="28">
        <f t="shared" si="0"/>
        <v>-50032923</v>
      </c>
      <c r="U17" s="28">
        <f t="shared" si="0"/>
        <v>-28354443</v>
      </c>
      <c r="V17" s="28">
        <f t="shared" si="0"/>
        <v>-111466356</v>
      </c>
      <c r="W17" s="28">
        <f t="shared" si="0"/>
        <v>-510587752</v>
      </c>
      <c r="X17" s="28">
        <f t="shared" si="0"/>
        <v>-665877756</v>
      </c>
      <c r="Y17" s="28">
        <f t="shared" si="0"/>
        <v>155290004</v>
      </c>
      <c r="Z17" s="29">
        <f>+IF(X17&lt;&gt;0,+(Y17/X17)*100,0)</f>
        <v>-23.3210979944493</v>
      </c>
      <c r="AA17" s="30">
        <f>SUM(AA6:AA16)</f>
        <v>-665877756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-30599</v>
      </c>
      <c r="D33" s="18"/>
      <c r="E33" s="19">
        <v>-5310792</v>
      </c>
      <c r="F33" s="20">
        <v>-5310792</v>
      </c>
      <c r="G33" s="20">
        <v>5291807</v>
      </c>
      <c r="H33" s="36">
        <v>-5290063</v>
      </c>
      <c r="I33" s="36">
        <v>-11901</v>
      </c>
      <c r="J33" s="36">
        <v>-10157</v>
      </c>
      <c r="K33" s="20">
        <v>3197</v>
      </c>
      <c r="L33" s="20">
        <v>2464</v>
      </c>
      <c r="M33" s="20">
        <v>5192</v>
      </c>
      <c r="N33" s="20">
        <v>10853</v>
      </c>
      <c r="O33" s="36">
        <v>-12495</v>
      </c>
      <c r="P33" s="36">
        <v>4156</v>
      </c>
      <c r="Q33" s="36">
        <v>11951</v>
      </c>
      <c r="R33" s="20">
        <v>3612</v>
      </c>
      <c r="S33" s="20">
        <v>-5601</v>
      </c>
      <c r="T33" s="20">
        <v>-8421</v>
      </c>
      <c r="U33" s="20">
        <v>-1962</v>
      </c>
      <c r="V33" s="36">
        <v>-15984</v>
      </c>
      <c r="W33" s="36">
        <v>-11676</v>
      </c>
      <c r="X33" s="36">
        <v>-5310792</v>
      </c>
      <c r="Y33" s="20">
        <v>5299116</v>
      </c>
      <c r="Z33" s="21">
        <v>-99.78</v>
      </c>
      <c r="AA33" s="22">
        <v>-5310792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-30599</v>
      </c>
      <c r="D36" s="26">
        <f>SUM(D31:D35)</f>
        <v>0</v>
      </c>
      <c r="E36" s="27">
        <f t="shared" si="2"/>
        <v>-5310792</v>
      </c>
      <c r="F36" s="28">
        <f t="shared" si="2"/>
        <v>-5310792</v>
      </c>
      <c r="G36" s="28">
        <f t="shared" si="2"/>
        <v>5291807</v>
      </c>
      <c r="H36" s="28">
        <f t="shared" si="2"/>
        <v>-5290063</v>
      </c>
      <c r="I36" s="28">
        <f t="shared" si="2"/>
        <v>-11901</v>
      </c>
      <c r="J36" s="28">
        <f t="shared" si="2"/>
        <v>-10157</v>
      </c>
      <c r="K36" s="28">
        <f t="shared" si="2"/>
        <v>3197</v>
      </c>
      <c r="L36" s="28">
        <f t="shared" si="2"/>
        <v>2464</v>
      </c>
      <c r="M36" s="28">
        <f t="shared" si="2"/>
        <v>5192</v>
      </c>
      <c r="N36" s="28">
        <f t="shared" si="2"/>
        <v>10853</v>
      </c>
      <c r="O36" s="28">
        <f t="shared" si="2"/>
        <v>-12495</v>
      </c>
      <c r="P36" s="28">
        <f t="shared" si="2"/>
        <v>4156</v>
      </c>
      <c r="Q36" s="28">
        <f t="shared" si="2"/>
        <v>11951</v>
      </c>
      <c r="R36" s="28">
        <f t="shared" si="2"/>
        <v>3612</v>
      </c>
      <c r="S36" s="28">
        <f t="shared" si="2"/>
        <v>-5601</v>
      </c>
      <c r="T36" s="28">
        <f t="shared" si="2"/>
        <v>-8421</v>
      </c>
      <c r="U36" s="28">
        <f t="shared" si="2"/>
        <v>-1962</v>
      </c>
      <c r="V36" s="28">
        <f t="shared" si="2"/>
        <v>-15984</v>
      </c>
      <c r="W36" s="28">
        <f t="shared" si="2"/>
        <v>-11676</v>
      </c>
      <c r="X36" s="28">
        <f t="shared" si="2"/>
        <v>-5310792</v>
      </c>
      <c r="Y36" s="28">
        <f t="shared" si="2"/>
        <v>5299116</v>
      </c>
      <c r="Z36" s="29">
        <f>+IF(X36&lt;&gt;0,+(Y36/X36)*100,0)</f>
        <v>-99.78014578616524</v>
      </c>
      <c r="AA36" s="30">
        <f>SUM(AA31:AA35)</f>
        <v>-5310792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-653982019</v>
      </c>
      <c r="D38" s="32">
        <f>+D17+D27+D36</f>
        <v>0</v>
      </c>
      <c r="E38" s="33">
        <f t="shared" si="3"/>
        <v>-746442268</v>
      </c>
      <c r="F38" s="2">
        <f t="shared" si="3"/>
        <v>-671188548</v>
      </c>
      <c r="G38" s="2">
        <f t="shared" si="3"/>
        <v>-27875828</v>
      </c>
      <c r="H38" s="2">
        <f t="shared" si="3"/>
        <v>-40882261</v>
      </c>
      <c r="I38" s="2">
        <f t="shared" si="3"/>
        <v>-53896256</v>
      </c>
      <c r="J38" s="2">
        <f t="shared" si="3"/>
        <v>-122654345</v>
      </c>
      <c r="K38" s="2">
        <f t="shared" si="3"/>
        <v>-41601331</v>
      </c>
      <c r="L38" s="2">
        <f t="shared" si="3"/>
        <v>-39858672</v>
      </c>
      <c r="M38" s="2">
        <f t="shared" si="3"/>
        <v>-41941514</v>
      </c>
      <c r="N38" s="2">
        <f t="shared" si="3"/>
        <v>-123401517</v>
      </c>
      <c r="O38" s="2">
        <f t="shared" si="3"/>
        <v>-46755494</v>
      </c>
      <c r="P38" s="2">
        <f t="shared" si="3"/>
        <v>-38016202</v>
      </c>
      <c r="Q38" s="2">
        <f t="shared" si="3"/>
        <v>-68289530</v>
      </c>
      <c r="R38" s="2">
        <f t="shared" si="3"/>
        <v>-153061226</v>
      </c>
      <c r="S38" s="2">
        <f t="shared" si="3"/>
        <v>-33084591</v>
      </c>
      <c r="T38" s="2">
        <f t="shared" si="3"/>
        <v>-50041344</v>
      </c>
      <c r="U38" s="2">
        <f t="shared" si="3"/>
        <v>-28356405</v>
      </c>
      <c r="V38" s="2">
        <f t="shared" si="3"/>
        <v>-111482340</v>
      </c>
      <c r="W38" s="2">
        <f t="shared" si="3"/>
        <v>-510599428</v>
      </c>
      <c r="X38" s="2">
        <f t="shared" si="3"/>
        <v>-671188548</v>
      </c>
      <c r="Y38" s="2">
        <f t="shared" si="3"/>
        <v>160589120</v>
      </c>
      <c r="Z38" s="34">
        <f>+IF(X38&lt;&gt;0,+(Y38/X38)*100,0)</f>
        <v>-23.926081647030724</v>
      </c>
      <c r="AA38" s="35">
        <f>+AA17+AA27+AA36</f>
        <v>-671188548</v>
      </c>
    </row>
    <row r="39" spans="1:27" ht="12.75">
      <c r="A39" s="23" t="s">
        <v>59</v>
      </c>
      <c r="B39" s="17"/>
      <c r="C39" s="32">
        <v>7279583</v>
      </c>
      <c r="D39" s="32"/>
      <c r="E39" s="33">
        <v>8516001</v>
      </c>
      <c r="F39" s="2">
        <v>8516001</v>
      </c>
      <c r="G39" s="2">
        <v>40652924</v>
      </c>
      <c r="H39" s="2">
        <f>+G40+H60</f>
        <v>12861099</v>
      </c>
      <c r="I39" s="2">
        <f>+H40+I60</f>
        <v>-28021162</v>
      </c>
      <c r="J39" s="2">
        <f>+G39</f>
        <v>40652924</v>
      </c>
      <c r="K39" s="2">
        <f>+I40+K60</f>
        <v>-81917418</v>
      </c>
      <c r="L39" s="2">
        <f>+K40+L60</f>
        <v>-123516765</v>
      </c>
      <c r="M39" s="2">
        <f>+L40+M60</f>
        <v>-163375437</v>
      </c>
      <c r="N39" s="2">
        <f>+K39</f>
        <v>-81917418</v>
      </c>
      <c r="O39" s="2">
        <f>+M40+O60</f>
        <v>-205316951</v>
      </c>
      <c r="P39" s="2">
        <f>+O40+P60</f>
        <v>-252070459</v>
      </c>
      <c r="Q39" s="2">
        <f>+P40+Q60</f>
        <v>-290086661</v>
      </c>
      <c r="R39" s="2">
        <f>+O39</f>
        <v>-205316951</v>
      </c>
      <c r="S39" s="2">
        <f>+Q40+S60</f>
        <v>-358376191</v>
      </c>
      <c r="T39" s="2">
        <f>+S40+T60</f>
        <v>-391460782</v>
      </c>
      <c r="U39" s="2">
        <f>+T40+U60</f>
        <v>-441502126</v>
      </c>
      <c r="V39" s="2">
        <f>+S39</f>
        <v>-358376191</v>
      </c>
      <c r="W39" s="2">
        <f>+G39</f>
        <v>40652924</v>
      </c>
      <c r="X39" s="2">
        <v>709667</v>
      </c>
      <c r="Y39" s="2">
        <f>+W39-X39</f>
        <v>39943257</v>
      </c>
      <c r="Z39" s="34">
        <f>+IF(X39&lt;&gt;0,+(Y39/X39)*100,0)</f>
        <v>5628.450667707531</v>
      </c>
      <c r="AA39" s="35">
        <v>8516001</v>
      </c>
    </row>
    <row r="40" spans="1:27" ht="12.75">
      <c r="A40" s="41" t="s">
        <v>61</v>
      </c>
      <c r="B40" s="42" t="s">
        <v>60</v>
      </c>
      <c r="C40" s="43">
        <f>+C38+C39</f>
        <v>-646702436</v>
      </c>
      <c r="D40" s="43">
        <f aca="true" t="shared" si="4" ref="D40:AA40">+D38+D39</f>
        <v>0</v>
      </c>
      <c r="E40" s="44">
        <f t="shared" si="4"/>
        <v>-737926267</v>
      </c>
      <c r="F40" s="45">
        <f t="shared" si="4"/>
        <v>-662672547</v>
      </c>
      <c r="G40" s="45">
        <f t="shared" si="4"/>
        <v>12777096</v>
      </c>
      <c r="H40" s="45">
        <f t="shared" si="4"/>
        <v>-28021162</v>
      </c>
      <c r="I40" s="45">
        <f t="shared" si="4"/>
        <v>-81917418</v>
      </c>
      <c r="J40" s="45">
        <f>+I40</f>
        <v>-81917418</v>
      </c>
      <c r="K40" s="45">
        <f t="shared" si="4"/>
        <v>-123518749</v>
      </c>
      <c r="L40" s="45">
        <f t="shared" si="4"/>
        <v>-163375437</v>
      </c>
      <c r="M40" s="45">
        <f t="shared" si="4"/>
        <v>-205316951</v>
      </c>
      <c r="N40" s="45">
        <f>+M40</f>
        <v>-205316951</v>
      </c>
      <c r="O40" s="45">
        <f t="shared" si="4"/>
        <v>-252072445</v>
      </c>
      <c r="P40" s="45">
        <f t="shared" si="4"/>
        <v>-290086661</v>
      </c>
      <c r="Q40" s="45">
        <f t="shared" si="4"/>
        <v>-358376191</v>
      </c>
      <c r="R40" s="45">
        <f>+Q40</f>
        <v>-358376191</v>
      </c>
      <c r="S40" s="45">
        <f t="shared" si="4"/>
        <v>-391460782</v>
      </c>
      <c r="T40" s="45">
        <f t="shared" si="4"/>
        <v>-441502126</v>
      </c>
      <c r="U40" s="45">
        <f t="shared" si="4"/>
        <v>-469858531</v>
      </c>
      <c r="V40" s="45">
        <f>+U40</f>
        <v>-469858531</v>
      </c>
      <c r="W40" s="45">
        <f>+V40</f>
        <v>-469858531</v>
      </c>
      <c r="X40" s="45">
        <f t="shared" si="4"/>
        <v>-670478881</v>
      </c>
      <c r="Y40" s="45">
        <f t="shared" si="4"/>
        <v>200532377</v>
      </c>
      <c r="Z40" s="46">
        <f>+IF(X40&lt;&gt;0,+(Y40/X40)*100,0)</f>
        <v>-29.908828254353324</v>
      </c>
      <c r="AA40" s="47">
        <f t="shared" si="4"/>
        <v>-662672547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6" ht="12.75" hidden="1">
      <c r="G60">
        <v>40652924</v>
      </c>
      <c r="H60">
        <v>84003</v>
      </c>
      <c r="J60">
        <v>40652924</v>
      </c>
      <c r="L60">
        <v>1984</v>
      </c>
      <c r="P60">
        <v>1986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-852413620</v>
      </c>
      <c r="D14" s="18"/>
      <c r="E14" s="19">
        <v>-1068061495</v>
      </c>
      <c r="F14" s="20">
        <v>-1039983205</v>
      </c>
      <c r="G14" s="20">
        <v>-28989562</v>
      </c>
      <c r="H14" s="20">
        <v>-85709670</v>
      </c>
      <c r="I14" s="20">
        <v>-80388915</v>
      </c>
      <c r="J14" s="20">
        <v>-195088147</v>
      </c>
      <c r="K14" s="20">
        <v>-113804832</v>
      </c>
      <c r="L14" s="20">
        <v>-73996073</v>
      </c>
      <c r="M14" s="20">
        <v>-73473104</v>
      </c>
      <c r="N14" s="20">
        <v>-261274009</v>
      </c>
      <c r="O14" s="20">
        <v>-71692285</v>
      </c>
      <c r="P14" s="20">
        <v>-85474180</v>
      </c>
      <c r="Q14" s="20">
        <v>-69266593</v>
      </c>
      <c r="R14" s="20">
        <v>-226433058</v>
      </c>
      <c r="S14" s="20">
        <v>-56497585</v>
      </c>
      <c r="T14" s="20">
        <v>-62841322</v>
      </c>
      <c r="U14" s="20">
        <v>-58694602</v>
      </c>
      <c r="V14" s="20">
        <v>-178033509</v>
      </c>
      <c r="W14" s="20">
        <v>-860828723</v>
      </c>
      <c r="X14" s="20">
        <v>-1039983205</v>
      </c>
      <c r="Y14" s="20">
        <v>179154482</v>
      </c>
      <c r="Z14" s="21">
        <v>-17.23</v>
      </c>
      <c r="AA14" s="22">
        <v>-1039983205</v>
      </c>
    </row>
    <row r="15" spans="1:27" ht="12.75">
      <c r="A15" s="23" t="s">
        <v>42</v>
      </c>
      <c r="B15" s="17"/>
      <c r="C15" s="18">
        <v>-8063255</v>
      </c>
      <c r="D15" s="18"/>
      <c r="E15" s="19">
        <v>-6448030</v>
      </c>
      <c r="F15" s="20">
        <v>-1825350</v>
      </c>
      <c r="G15" s="20"/>
      <c r="H15" s="20">
        <v>-40654</v>
      </c>
      <c r="I15" s="20">
        <v>-57238</v>
      </c>
      <c r="J15" s="20">
        <v>-97892</v>
      </c>
      <c r="K15" s="20">
        <v>-207847</v>
      </c>
      <c r="L15" s="20">
        <v>-109960</v>
      </c>
      <c r="M15" s="20">
        <v>-198869</v>
      </c>
      <c r="N15" s="20">
        <v>-516676</v>
      </c>
      <c r="O15" s="20">
        <v>-56297</v>
      </c>
      <c r="P15" s="20">
        <v>-26154</v>
      </c>
      <c r="Q15" s="20">
        <v>-173476</v>
      </c>
      <c r="R15" s="20">
        <v>-255927</v>
      </c>
      <c r="S15" s="20">
        <v>-154550</v>
      </c>
      <c r="T15" s="20">
        <v>-67686</v>
      </c>
      <c r="U15" s="20">
        <v>-394335</v>
      </c>
      <c r="V15" s="20">
        <v>-616571</v>
      </c>
      <c r="W15" s="20">
        <v>-1487066</v>
      </c>
      <c r="X15" s="20">
        <v>-1825350</v>
      </c>
      <c r="Y15" s="20">
        <v>338284</v>
      </c>
      <c r="Z15" s="21">
        <v>-18.53</v>
      </c>
      <c r="AA15" s="22">
        <v>-1825350</v>
      </c>
    </row>
    <row r="16" spans="1:27" ht="12.75">
      <c r="A16" s="23" t="s">
        <v>43</v>
      </c>
      <c r="B16" s="17" t="s">
        <v>6</v>
      </c>
      <c r="C16" s="18">
        <v>-53575</v>
      </c>
      <c r="D16" s="18"/>
      <c r="E16" s="19">
        <v>-31000</v>
      </c>
      <c r="F16" s="20">
        <v>-75000</v>
      </c>
      <c r="G16" s="20"/>
      <c r="H16" s="20"/>
      <c r="I16" s="20">
        <v>-13500</v>
      </c>
      <c r="J16" s="20">
        <v>-13500</v>
      </c>
      <c r="K16" s="20"/>
      <c r="L16" s="20">
        <v>-30125</v>
      </c>
      <c r="M16" s="20"/>
      <c r="N16" s="20">
        <v>-30125</v>
      </c>
      <c r="O16" s="20"/>
      <c r="P16" s="20"/>
      <c r="Q16" s="20">
        <v>-2250</v>
      </c>
      <c r="R16" s="20">
        <v>-2250</v>
      </c>
      <c r="S16" s="20"/>
      <c r="T16" s="20"/>
      <c r="U16" s="20">
        <v>-6750</v>
      </c>
      <c r="V16" s="20">
        <v>-6750</v>
      </c>
      <c r="W16" s="20">
        <v>-52625</v>
      </c>
      <c r="X16" s="20">
        <v>-75000</v>
      </c>
      <c r="Y16" s="20">
        <v>22375</v>
      </c>
      <c r="Z16" s="21">
        <v>-29.83</v>
      </c>
      <c r="AA16" s="22">
        <v>-75000</v>
      </c>
    </row>
    <row r="17" spans="1:27" ht="12.75">
      <c r="A17" s="24" t="s">
        <v>44</v>
      </c>
      <c r="B17" s="25"/>
      <c r="C17" s="26">
        <f aca="true" t="shared" si="0" ref="C17:Y17">SUM(C6:C16)</f>
        <v>-860530450</v>
      </c>
      <c r="D17" s="26">
        <f>SUM(D6:D16)</f>
        <v>0</v>
      </c>
      <c r="E17" s="27">
        <f t="shared" si="0"/>
        <v>-1074540525</v>
      </c>
      <c r="F17" s="28">
        <f t="shared" si="0"/>
        <v>-1041883555</v>
      </c>
      <c r="G17" s="28">
        <f t="shared" si="0"/>
        <v>-28989562</v>
      </c>
      <c r="H17" s="28">
        <f t="shared" si="0"/>
        <v>-85750324</v>
      </c>
      <c r="I17" s="28">
        <f t="shared" si="0"/>
        <v>-80459653</v>
      </c>
      <c r="J17" s="28">
        <f t="shared" si="0"/>
        <v>-195199539</v>
      </c>
      <c r="K17" s="28">
        <f t="shared" si="0"/>
        <v>-114012679</v>
      </c>
      <c r="L17" s="28">
        <f t="shared" si="0"/>
        <v>-74136158</v>
      </c>
      <c r="M17" s="28">
        <f t="shared" si="0"/>
        <v>-73671973</v>
      </c>
      <c r="N17" s="28">
        <f t="shared" si="0"/>
        <v>-261820810</v>
      </c>
      <c r="O17" s="28">
        <f t="shared" si="0"/>
        <v>-71748582</v>
      </c>
      <c r="P17" s="28">
        <f t="shared" si="0"/>
        <v>-85500334</v>
      </c>
      <c r="Q17" s="28">
        <f t="shared" si="0"/>
        <v>-69442319</v>
      </c>
      <c r="R17" s="28">
        <f t="shared" si="0"/>
        <v>-226691235</v>
      </c>
      <c r="S17" s="28">
        <f t="shared" si="0"/>
        <v>-56652135</v>
      </c>
      <c r="T17" s="28">
        <f t="shared" si="0"/>
        <v>-62909008</v>
      </c>
      <c r="U17" s="28">
        <f t="shared" si="0"/>
        <v>-59095687</v>
      </c>
      <c r="V17" s="28">
        <f t="shared" si="0"/>
        <v>-178656830</v>
      </c>
      <c r="W17" s="28">
        <f t="shared" si="0"/>
        <v>-862368414</v>
      </c>
      <c r="X17" s="28">
        <f t="shared" si="0"/>
        <v>-1041883555</v>
      </c>
      <c r="Y17" s="28">
        <f t="shared" si="0"/>
        <v>179515141</v>
      </c>
      <c r="Z17" s="29">
        <f>+IF(X17&lt;&gt;0,+(Y17/X17)*100,0)</f>
        <v>-17.229866057344577</v>
      </c>
      <c r="AA17" s="30">
        <f>SUM(AA6:AA16)</f>
        <v>-1041883555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22566172</v>
      </c>
      <c r="D33" s="18"/>
      <c r="E33" s="19">
        <v>2193023</v>
      </c>
      <c r="F33" s="20">
        <v>4593987</v>
      </c>
      <c r="G33" s="20">
        <v>22082391</v>
      </c>
      <c r="H33" s="36">
        <v>-24033119</v>
      </c>
      <c r="I33" s="36">
        <v>-38335</v>
      </c>
      <c r="J33" s="36">
        <v>-1989063</v>
      </c>
      <c r="K33" s="20">
        <v>-64259</v>
      </c>
      <c r="L33" s="20">
        <v>70144</v>
      </c>
      <c r="M33" s="20">
        <v>-65704</v>
      </c>
      <c r="N33" s="20">
        <v>-59819</v>
      </c>
      <c r="O33" s="36">
        <v>-21404</v>
      </c>
      <c r="P33" s="36">
        <v>-237908</v>
      </c>
      <c r="Q33" s="36">
        <v>279046</v>
      </c>
      <c r="R33" s="20">
        <v>19734</v>
      </c>
      <c r="S33" s="20">
        <v>-167978</v>
      </c>
      <c r="T33" s="20">
        <v>132301</v>
      </c>
      <c r="U33" s="20">
        <v>-139535</v>
      </c>
      <c r="V33" s="36">
        <v>-175212</v>
      </c>
      <c r="W33" s="36">
        <v>-2204360</v>
      </c>
      <c r="X33" s="36">
        <v>6787010</v>
      </c>
      <c r="Y33" s="20">
        <v>-8991370</v>
      </c>
      <c r="Z33" s="21">
        <v>-132.48</v>
      </c>
      <c r="AA33" s="22">
        <v>4593987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6010886</v>
      </c>
      <c r="D35" s="18"/>
      <c r="E35" s="19"/>
      <c r="F35" s="20">
        <v>5503075</v>
      </c>
      <c r="G35" s="20"/>
      <c r="H35" s="20">
        <v>676935</v>
      </c>
      <c r="I35" s="20">
        <v>273187</v>
      </c>
      <c r="J35" s="20">
        <v>950122</v>
      </c>
      <c r="K35" s="20">
        <v>271051</v>
      </c>
      <c r="L35" s="20">
        <v>271621</v>
      </c>
      <c r="M35" s="20">
        <v>1351562</v>
      </c>
      <c r="N35" s="20">
        <v>1894234</v>
      </c>
      <c r="O35" s="20">
        <v>278685</v>
      </c>
      <c r="P35" s="20">
        <v>-118655</v>
      </c>
      <c r="Q35" s="20">
        <v>565450</v>
      </c>
      <c r="R35" s="20">
        <v>725480</v>
      </c>
      <c r="S35" s="20">
        <v>288204</v>
      </c>
      <c r="T35" s="20">
        <v>288405</v>
      </c>
      <c r="U35" s="20">
        <v>835247</v>
      </c>
      <c r="V35" s="20">
        <v>1411856</v>
      </c>
      <c r="W35" s="20">
        <v>4981692</v>
      </c>
      <c r="X35" s="20">
        <v>5503075</v>
      </c>
      <c r="Y35" s="20">
        <v>-521383</v>
      </c>
      <c r="Z35" s="21">
        <v>-9.47</v>
      </c>
      <c r="AA35" s="22">
        <v>5503075</v>
      </c>
    </row>
    <row r="36" spans="1:27" ht="12.75">
      <c r="A36" s="24" t="s">
        <v>57</v>
      </c>
      <c r="B36" s="25"/>
      <c r="C36" s="26">
        <f aca="true" t="shared" si="2" ref="C36:Y36">SUM(C31:C35)</f>
        <v>28577058</v>
      </c>
      <c r="D36" s="26">
        <f>SUM(D31:D35)</f>
        <v>0</v>
      </c>
      <c r="E36" s="27">
        <f t="shared" si="2"/>
        <v>2193023</v>
      </c>
      <c r="F36" s="28">
        <f t="shared" si="2"/>
        <v>10097062</v>
      </c>
      <c r="G36" s="28">
        <f t="shared" si="2"/>
        <v>22082391</v>
      </c>
      <c r="H36" s="28">
        <f t="shared" si="2"/>
        <v>-23356184</v>
      </c>
      <c r="I36" s="28">
        <f t="shared" si="2"/>
        <v>234852</v>
      </c>
      <c r="J36" s="28">
        <f t="shared" si="2"/>
        <v>-1038941</v>
      </c>
      <c r="K36" s="28">
        <f t="shared" si="2"/>
        <v>206792</v>
      </c>
      <c r="L36" s="28">
        <f t="shared" si="2"/>
        <v>341765</v>
      </c>
      <c r="M36" s="28">
        <f t="shared" si="2"/>
        <v>1285858</v>
      </c>
      <c r="N36" s="28">
        <f t="shared" si="2"/>
        <v>1834415</v>
      </c>
      <c r="O36" s="28">
        <f t="shared" si="2"/>
        <v>257281</v>
      </c>
      <c r="P36" s="28">
        <f t="shared" si="2"/>
        <v>-356563</v>
      </c>
      <c r="Q36" s="28">
        <f t="shared" si="2"/>
        <v>844496</v>
      </c>
      <c r="R36" s="28">
        <f t="shared" si="2"/>
        <v>745214</v>
      </c>
      <c r="S36" s="28">
        <f t="shared" si="2"/>
        <v>120226</v>
      </c>
      <c r="T36" s="28">
        <f t="shared" si="2"/>
        <v>420706</v>
      </c>
      <c r="U36" s="28">
        <f t="shared" si="2"/>
        <v>695712</v>
      </c>
      <c r="V36" s="28">
        <f t="shared" si="2"/>
        <v>1236644</v>
      </c>
      <c r="W36" s="28">
        <f t="shared" si="2"/>
        <v>2777332</v>
      </c>
      <c r="X36" s="28">
        <f t="shared" si="2"/>
        <v>12290085</v>
      </c>
      <c r="Y36" s="28">
        <f t="shared" si="2"/>
        <v>-9512753</v>
      </c>
      <c r="Z36" s="29">
        <f>+IF(X36&lt;&gt;0,+(Y36/X36)*100,0)</f>
        <v>-77.4018487260259</v>
      </c>
      <c r="AA36" s="30">
        <f>SUM(AA31:AA35)</f>
        <v>10097062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-831953392</v>
      </c>
      <c r="D38" s="32">
        <f>+D17+D27+D36</f>
        <v>0</v>
      </c>
      <c r="E38" s="33">
        <f t="shared" si="3"/>
        <v>-1072347502</v>
      </c>
      <c r="F38" s="2">
        <f t="shared" si="3"/>
        <v>-1031786493</v>
      </c>
      <c r="G38" s="2">
        <f t="shared" si="3"/>
        <v>-6907171</v>
      </c>
      <c r="H38" s="2">
        <f t="shared" si="3"/>
        <v>-109106508</v>
      </c>
      <c r="I38" s="2">
        <f t="shared" si="3"/>
        <v>-80224801</v>
      </c>
      <c r="J38" s="2">
        <f t="shared" si="3"/>
        <v>-196238480</v>
      </c>
      <c r="K38" s="2">
        <f t="shared" si="3"/>
        <v>-113805887</v>
      </c>
      <c r="L38" s="2">
        <f t="shared" si="3"/>
        <v>-73794393</v>
      </c>
      <c r="M38" s="2">
        <f t="shared" si="3"/>
        <v>-72386115</v>
      </c>
      <c r="N38" s="2">
        <f t="shared" si="3"/>
        <v>-259986395</v>
      </c>
      <c r="O38" s="2">
        <f t="shared" si="3"/>
        <v>-71491301</v>
      </c>
      <c r="P38" s="2">
        <f t="shared" si="3"/>
        <v>-85856897</v>
      </c>
      <c r="Q38" s="2">
        <f t="shared" si="3"/>
        <v>-68597823</v>
      </c>
      <c r="R38" s="2">
        <f t="shared" si="3"/>
        <v>-225946021</v>
      </c>
      <c r="S38" s="2">
        <f t="shared" si="3"/>
        <v>-56531909</v>
      </c>
      <c r="T38" s="2">
        <f t="shared" si="3"/>
        <v>-62488302</v>
      </c>
      <c r="U38" s="2">
        <f t="shared" si="3"/>
        <v>-58399975</v>
      </c>
      <c r="V38" s="2">
        <f t="shared" si="3"/>
        <v>-177420186</v>
      </c>
      <c r="W38" s="2">
        <f t="shared" si="3"/>
        <v>-859591082</v>
      </c>
      <c r="X38" s="2">
        <f t="shared" si="3"/>
        <v>-1029593470</v>
      </c>
      <c r="Y38" s="2">
        <f t="shared" si="3"/>
        <v>170002388</v>
      </c>
      <c r="Z38" s="34">
        <f>+IF(X38&lt;&gt;0,+(Y38/X38)*100,0)</f>
        <v>-16.51160316702475</v>
      </c>
      <c r="AA38" s="35">
        <f>+AA17+AA27+AA36</f>
        <v>-1031786493</v>
      </c>
    </row>
    <row r="39" spans="1:27" ht="12.75">
      <c r="A39" s="23" t="s">
        <v>59</v>
      </c>
      <c r="B39" s="17"/>
      <c r="C39" s="32">
        <v>24304394</v>
      </c>
      <c r="D39" s="32"/>
      <c r="E39" s="33">
        <v>36618678</v>
      </c>
      <c r="F39" s="2">
        <v>17517551</v>
      </c>
      <c r="G39" s="2">
        <v>17499576</v>
      </c>
      <c r="H39" s="2">
        <f>+G40+H60</f>
        <v>10610379</v>
      </c>
      <c r="I39" s="2">
        <f>+H40+I60</f>
        <v>-98496129</v>
      </c>
      <c r="J39" s="2">
        <f>+G39</f>
        <v>17499576</v>
      </c>
      <c r="K39" s="2">
        <f>+I40+K60</f>
        <v>-178720930</v>
      </c>
      <c r="L39" s="2">
        <f>+K40+L60</f>
        <v>-292526817</v>
      </c>
      <c r="M39" s="2">
        <f>+L40+M60</f>
        <v>-366321210</v>
      </c>
      <c r="N39" s="2">
        <f>+K39</f>
        <v>-178720930</v>
      </c>
      <c r="O39" s="2">
        <f>+M40+O60</f>
        <v>-438707325</v>
      </c>
      <c r="P39" s="2">
        <f>+O40+P60</f>
        <v>-510198626</v>
      </c>
      <c r="Q39" s="2">
        <f>+P40+Q60</f>
        <v>-596055523</v>
      </c>
      <c r="R39" s="2">
        <f>+O39</f>
        <v>-438707325</v>
      </c>
      <c r="S39" s="2">
        <f>+Q40+S60</f>
        <v>-664653346</v>
      </c>
      <c r="T39" s="2">
        <f>+S40+T60</f>
        <v>-721185255</v>
      </c>
      <c r="U39" s="2">
        <f>+T40+U60</f>
        <v>-783673557</v>
      </c>
      <c r="V39" s="2">
        <f>+S39</f>
        <v>-664653346</v>
      </c>
      <c r="W39" s="2">
        <f>+G39</f>
        <v>17499576</v>
      </c>
      <c r="X39" s="2">
        <v>1459791</v>
      </c>
      <c r="Y39" s="2">
        <f>+W39-X39</f>
        <v>16039785</v>
      </c>
      <c r="Z39" s="34">
        <f>+IF(X39&lt;&gt;0,+(Y39/X39)*100,0)</f>
        <v>1098.7727010236397</v>
      </c>
      <c r="AA39" s="35">
        <v>17517551</v>
      </c>
    </row>
    <row r="40" spans="1:27" ht="12.75">
      <c r="A40" s="41" t="s">
        <v>61</v>
      </c>
      <c r="B40" s="42" t="s">
        <v>60</v>
      </c>
      <c r="C40" s="43">
        <f>+C38+C39</f>
        <v>-807648998</v>
      </c>
      <c r="D40" s="43">
        <f aca="true" t="shared" si="4" ref="D40:AA40">+D38+D39</f>
        <v>0</v>
      </c>
      <c r="E40" s="44">
        <f t="shared" si="4"/>
        <v>-1035728824</v>
      </c>
      <c r="F40" s="45">
        <f t="shared" si="4"/>
        <v>-1014268942</v>
      </c>
      <c r="G40" s="45">
        <f t="shared" si="4"/>
        <v>10592405</v>
      </c>
      <c r="H40" s="45">
        <f t="shared" si="4"/>
        <v>-98496129</v>
      </c>
      <c r="I40" s="45">
        <f t="shared" si="4"/>
        <v>-178720930</v>
      </c>
      <c r="J40" s="45">
        <f>+I40</f>
        <v>-178720930</v>
      </c>
      <c r="K40" s="45">
        <f t="shared" si="4"/>
        <v>-292526817</v>
      </c>
      <c r="L40" s="45">
        <f t="shared" si="4"/>
        <v>-366321210</v>
      </c>
      <c r="M40" s="45">
        <f t="shared" si="4"/>
        <v>-438707325</v>
      </c>
      <c r="N40" s="45">
        <f>+M40</f>
        <v>-438707325</v>
      </c>
      <c r="O40" s="45">
        <f t="shared" si="4"/>
        <v>-510198626</v>
      </c>
      <c r="P40" s="45">
        <f t="shared" si="4"/>
        <v>-596055523</v>
      </c>
      <c r="Q40" s="45">
        <f t="shared" si="4"/>
        <v>-664653346</v>
      </c>
      <c r="R40" s="45">
        <f>+Q40</f>
        <v>-664653346</v>
      </c>
      <c r="S40" s="45">
        <f t="shared" si="4"/>
        <v>-721185255</v>
      </c>
      <c r="T40" s="45">
        <f t="shared" si="4"/>
        <v>-783673557</v>
      </c>
      <c r="U40" s="45">
        <f t="shared" si="4"/>
        <v>-842073532</v>
      </c>
      <c r="V40" s="45">
        <f>+U40</f>
        <v>-842073532</v>
      </c>
      <c r="W40" s="45">
        <f>+V40</f>
        <v>-842073532</v>
      </c>
      <c r="X40" s="45">
        <f t="shared" si="4"/>
        <v>-1028133679</v>
      </c>
      <c r="Y40" s="45">
        <f t="shared" si="4"/>
        <v>186042173</v>
      </c>
      <c r="Z40" s="46">
        <f>+IF(X40&lt;&gt;0,+(Y40/X40)*100,0)</f>
        <v>-18.095134591928876</v>
      </c>
      <c r="AA40" s="47">
        <f t="shared" si="4"/>
        <v>-1014268942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17499576</v>
      </c>
      <c r="H60">
        <v>17974</v>
      </c>
      <c r="J60">
        <v>17499576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-39307648</v>
      </c>
      <c r="D14" s="18"/>
      <c r="E14" s="19">
        <v>-186412705</v>
      </c>
      <c r="F14" s="20">
        <v>-171282750</v>
      </c>
      <c r="G14" s="20"/>
      <c r="H14" s="20"/>
      <c r="I14" s="20"/>
      <c r="J14" s="20"/>
      <c r="K14" s="20">
        <v>-163461</v>
      </c>
      <c r="L14" s="20">
        <v>-70542</v>
      </c>
      <c r="M14" s="20">
        <v>-902980</v>
      </c>
      <c r="N14" s="20">
        <v>-1136983</v>
      </c>
      <c r="O14" s="20"/>
      <c r="P14" s="20"/>
      <c r="Q14" s="20"/>
      <c r="R14" s="20"/>
      <c r="S14" s="20"/>
      <c r="T14" s="20">
        <v>-732071</v>
      </c>
      <c r="U14" s="20">
        <v>11568</v>
      </c>
      <c r="V14" s="20">
        <v>-720503</v>
      </c>
      <c r="W14" s="20">
        <v>-1857486</v>
      </c>
      <c r="X14" s="20">
        <v>-171282750</v>
      </c>
      <c r="Y14" s="20">
        <v>169425264</v>
      </c>
      <c r="Z14" s="21">
        <v>-98.92</v>
      </c>
      <c r="AA14" s="22">
        <v>-171282750</v>
      </c>
    </row>
    <row r="15" spans="1:27" ht="12.75">
      <c r="A15" s="23" t="s">
        <v>42</v>
      </c>
      <c r="B15" s="17"/>
      <c r="C15" s="18">
        <v>-8679631</v>
      </c>
      <c r="D15" s="18"/>
      <c r="E15" s="19">
        <v>-7349200</v>
      </c>
      <c r="F15" s="20">
        <v>-7349200</v>
      </c>
      <c r="G15" s="20"/>
      <c r="H15" s="20"/>
      <c r="I15" s="20"/>
      <c r="J15" s="20"/>
      <c r="K15" s="20"/>
      <c r="L15" s="20"/>
      <c r="M15" s="20">
        <v>-1111</v>
      </c>
      <c r="N15" s="20">
        <v>-1111</v>
      </c>
      <c r="O15" s="20"/>
      <c r="P15" s="20"/>
      <c r="Q15" s="20"/>
      <c r="R15" s="20"/>
      <c r="S15" s="20"/>
      <c r="T15" s="20">
        <v>-1055</v>
      </c>
      <c r="U15" s="20"/>
      <c r="V15" s="20">
        <v>-1055</v>
      </c>
      <c r="W15" s="20">
        <v>-2166</v>
      </c>
      <c r="X15" s="20">
        <v>-7349200</v>
      </c>
      <c r="Y15" s="20">
        <v>7347034</v>
      </c>
      <c r="Z15" s="21">
        <v>-99.97</v>
      </c>
      <c r="AA15" s="22">
        <v>-7349200</v>
      </c>
    </row>
    <row r="16" spans="1:27" ht="12.75">
      <c r="A16" s="23" t="s">
        <v>43</v>
      </c>
      <c r="B16" s="17" t="s">
        <v>6</v>
      </c>
      <c r="C16" s="18"/>
      <c r="D16" s="18"/>
      <c r="E16" s="19">
        <v>-2900000</v>
      </c>
      <c r="F16" s="20">
        <v>-1900000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>
        <v>-1900000</v>
      </c>
      <c r="Y16" s="20">
        <v>1900000</v>
      </c>
      <c r="Z16" s="21">
        <v>-100</v>
      </c>
      <c r="AA16" s="22">
        <v>-1900000</v>
      </c>
    </row>
    <row r="17" spans="1:27" ht="12.75">
      <c r="A17" s="24" t="s">
        <v>44</v>
      </c>
      <c r="B17" s="25"/>
      <c r="C17" s="26">
        <f aca="true" t="shared" si="0" ref="C17:Y17">SUM(C6:C16)</f>
        <v>-47987279</v>
      </c>
      <c r="D17" s="26">
        <f>SUM(D6:D16)</f>
        <v>0</v>
      </c>
      <c r="E17" s="27">
        <f t="shared" si="0"/>
        <v>-196661905</v>
      </c>
      <c r="F17" s="28">
        <f t="shared" si="0"/>
        <v>-180531950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-163461</v>
      </c>
      <c r="L17" s="28">
        <f t="shared" si="0"/>
        <v>-70542</v>
      </c>
      <c r="M17" s="28">
        <f t="shared" si="0"/>
        <v>-904091</v>
      </c>
      <c r="N17" s="28">
        <f t="shared" si="0"/>
        <v>-1138094</v>
      </c>
      <c r="O17" s="28">
        <f t="shared" si="0"/>
        <v>0</v>
      </c>
      <c r="P17" s="28">
        <f t="shared" si="0"/>
        <v>0</v>
      </c>
      <c r="Q17" s="28">
        <f t="shared" si="0"/>
        <v>0</v>
      </c>
      <c r="R17" s="28">
        <f t="shared" si="0"/>
        <v>0</v>
      </c>
      <c r="S17" s="28">
        <f t="shared" si="0"/>
        <v>0</v>
      </c>
      <c r="T17" s="28">
        <f t="shared" si="0"/>
        <v>-733126</v>
      </c>
      <c r="U17" s="28">
        <f t="shared" si="0"/>
        <v>11568</v>
      </c>
      <c r="V17" s="28">
        <f t="shared" si="0"/>
        <v>-721558</v>
      </c>
      <c r="W17" s="28">
        <f t="shared" si="0"/>
        <v>-1859652</v>
      </c>
      <c r="X17" s="28">
        <f t="shared" si="0"/>
        <v>-180531950</v>
      </c>
      <c r="Y17" s="28">
        <f t="shared" si="0"/>
        <v>178672298</v>
      </c>
      <c r="Z17" s="29">
        <f>+IF(X17&lt;&gt;0,+(Y17/X17)*100,0)</f>
        <v>-98.96990421917008</v>
      </c>
      <c r="AA17" s="30">
        <f>SUM(AA6:AA16)</f>
        <v>-180531950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-636500</v>
      </c>
      <c r="D23" s="40"/>
      <c r="E23" s="19">
        <v>192000</v>
      </c>
      <c r="F23" s="20"/>
      <c r="G23" s="36">
        <v>37038</v>
      </c>
      <c r="H23" s="36"/>
      <c r="I23" s="36"/>
      <c r="J23" s="20">
        <v>37038</v>
      </c>
      <c r="K23" s="36"/>
      <c r="L23" s="36"/>
      <c r="M23" s="20">
        <v>-1909500</v>
      </c>
      <c r="N23" s="36">
        <v>-1909500</v>
      </c>
      <c r="O23" s="36">
        <v>1909500</v>
      </c>
      <c r="P23" s="36"/>
      <c r="Q23" s="20"/>
      <c r="R23" s="36">
        <v>1909500</v>
      </c>
      <c r="S23" s="36"/>
      <c r="T23" s="20"/>
      <c r="U23" s="36"/>
      <c r="V23" s="36"/>
      <c r="W23" s="36">
        <v>37038</v>
      </c>
      <c r="X23" s="20">
        <v>192000</v>
      </c>
      <c r="Y23" s="36">
        <v>-154962</v>
      </c>
      <c r="Z23" s="37">
        <v>-80.71</v>
      </c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-636500</v>
      </c>
      <c r="D27" s="26">
        <f>SUM(D21:D26)</f>
        <v>0</v>
      </c>
      <c r="E27" s="27">
        <f t="shared" si="1"/>
        <v>192000</v>
      </c>
      <c r="F27" s="28">
        <f t="shared" si="1"/>
        <v>0</v>
      </c>
      <c r="G27" s="28">
        <f t="shared" si="1"/>
        <v>37038</v>
      </c>
      <c r="H27" s="28">
        <f t="shared" si="1"/>
        <v>0</v>
      </c>
      <c r="I27" s="28">
        <f t="shared" si="1"/>
        <v>0</v>
      </c>
      <c r="J27" s="28">
        <f t="shared" si="1"/>
        <v>37038</v>
      </c>
      <c r="K27" s="28">
        <f t="shared" si="1"/>
        <v>0</v>
      </c>
      <c r="L27" s="28">
        <f t="shared" si="1"/>
        <v>0</v>
      </c>
      <c r="M27" s="28">
        <f t="shared" si="1"/>
        <v>-1909500</v>
      </c>
      <c r="N27" s="28">
        <f t="shared" si="1"/>
        <v>-1909500</v>
      </c>
      <c r="O27" s="28">
        <f t="shared" si="1"/>
        <v>1909500</v>
      </c>
      <c r="P27" s="28">
        <f t="shared" si="1"/>
        <v>0</v>
      </c>
      <c r="Q27" s="28">
        <f t="shared" si="1"/>
        <v>0</v>
      </c>
      <c r="R27" s="28">
        <f t="shared" si="1"/>
        <v>1909500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37038</v>
      </c>
      <c r="X27" s="28">
        <f t="shared" si="1"/>
        <v>192000</v>
      </c>
      <c r="Y27" s="28">
        <f t="shared" si="1"/>
        <v>-154962</v>
      </c>
      <c r="Z27" s="29">
        <f>+IF(X27&lt;&gt;0,+(Y27/X27)*100,0)</f>
        <v>-80.70937500000001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1505059</v>
      </c>
      <c r="D33" s="18"/>
      <c r="E33" s="19">
        <v>-941023</v>
      </c>
      <c r="F33" s="20"/>
      <c r="G33" s="20">
        <v>-47179</v>
      </c>
      <c r="H33" s="36"/>
      <c r="I33" s="36"/>
      <c r="J33" s="36">
        <v>-47179</v>
      </c>
      <c r="K33" s="20">
        <v>2340</v>
      </c>
      <c r="L33" s="20">
        <v>-2340</v>
      </c>
      <c r="M33" s="20">
        <v>4520985</v>
      </c>
      <c r="N33" s="20">
        <v>4520985</v>
      </c>
      <c r="O33" s="36">
        <v>-4520985</v>
      </c>
      <c r="P33" s="36"/>
      <c r="Q33" s="36"/>
      <c r="R33" s="20">
        <v>-4520985</v>
      </c>
      <c r="S33" s="20"/>
      <c r="T33" s="20"/>
      <c r="U33" s="20"/>
      <c r="V33" s="36"/>
      <c r="W33" s="36">
        <v>-47179</v>
      </c>
      <c r="X33" s="36">
        <v>-941023</v>
      </c>
      <c r="Y33" s="20">
        <v>893844</v>
      </c>
      <c r="Z33" s="21">
        <v>-94.99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1505059</v>
      </c>
      <c r="D36" s="26">
        <f>SUM(D31:D35)</f>
        <v>0</v>
      </c>
      <c r="E36" s="27">
        <f t="shared" si="2"/>
        <v>-941023</v>
      </c>
      <c r="F36" s="28">
        <f t="shared" si="2"/>
        <v>0</v>
      </c>
      <c r="G36" s="28">
        <f t="shared" si="2"/>
        <v>-47179</v>
      </c>
      <c r="H36" s="28">
        <f t="shared" si="2"/>
        <v>0</v>
      </c>
      <c r="I36" s="28">
        <f t="shared" si="2"/>
        <v>0</v>
      </c>
      <c r="J36" s="28">
        <f t="shared" si="2"/>
        <v>-47179</v>
      </c>
      <c r="K36" s="28">
        <f t="shared" si="2"/>
        <v>2340</v>
      </c>
      <c r="L36" s="28">
        <f t="shared" si="2"/>
        <v>-2340</v>
      </c>
      <c r="M36" s="28">
        <f t="shared" si="2"/>
        <v>4520985</v>
      </c>
      <c r="N36" s="28">
        <f t="shared" si="2"/>
        <v>4520985</v>
      </c>
      <c r="O36" s="28">
        <f t="shared" si="2"/>
        <v>-4520985</v>
      </c>
      <c r="P36" s="28">
        <f t="shared" si="2"/>
        <v>0</v>
      </c>
      <c r="Q36" s="28">
        <f t="shared" si="2"/>
        <v>0</v>
      </c>
      <c r="R36" s="28">
        <f t="shared" si="2"/>
        <v>-4520985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-47179</v>
      </c>
      <c r="X36" s="28">
        <f t="shared" si="2"/>
        <v>-941023</v>
      </c>
      <c r="Y36" s="28">
        <f t="shared" si="2"/>
        <v>893844</v>
      </c>
      <c r="Z36" s="29">
        <f>+IF(X36&lt;&gt;0,+(Y36/X36)*100,0)</f>
        <v>-94.98641372208756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-47118720</v>
      </c>
      <c r="D38" s="32">
        <f>+D17+D27+D36</f>
        <v>0</v>
      </c>
      <c r="E38" s="33">
        <f t="shared" si="3"/>
        <v>-197410928</v>
      </c>
      <c r="F38" s="2">
        <f t="shared" si="3"/>
        <v>-180531950</v>
      </c>
      <c r="G38" s="2">
        <f t="shared" si="3"/>
        <v>-10141</v>
      </c>
      <c r="H38" s="2">
        <f t="shared" si="3"/>
        <v>0</v>
      </c>
      <c r="I38" s="2">
        <f t="shared" si="3"/>
        <v>0</v>
      </c>
      <c r="J38" s="2">
        <f t="shared" si="3"/>
        <v>-10141</v>
      </c>
      <c r="K38" s="2">
        <f t="shared" si="3"/>
        <v>-161121</v>
      </c>
      <c r="L38" s="2">
        <f t="shared" si="3"/>
        <v>-72882</v>
      </c>
      <c r="M38" s="2">
        <f t="shared" si="3"/>
        <v>1707394</v>
      </c>
      <c r="N38" s="2">
        <f t="shared" si="3"/>
        <v>1473391</v>
      </c>
      <c r="O38" s="2">
        <f t="shared" si="3"/>
        <v>-2611485</v>
      </c>
      <c r="P38" s="2">
        <f t="shared" si="3"/>
        <v>0</v>
      </c>
      <c r="Q38" s="2">
        <f t="shared" si="3"/>
        <v>0</v>
      </c>
      <c r="R38" s="2">
        <f t="shared" si="3"/>
        <v>-2611485</v>
      </c>
      <c r="S38" s="2">
        <f t="shared" si="3"/>
        <v>0</v>
      </c>
      <c r="T38" s="2">
        <f t="shared" si="3"/>
        <v>-733126</v>
      </c>
      <c r="U38" s="2">
        <f t="shared" si="3"/>
        <v>11568</v>
      </c>
      <c r="V38" s="2">
        <f t="shared" si="3"/>
        <v>-721558</v>
      </c>
      <c r="W38" s="2">
        <f t="shared" si="3"/>
        <v>-1869793</v>
      </c>
      <c r="X38" s="2">
        <f t="shared" si="3"/>
        <v>-181280973</v>
      </c>
      <c r="Y38" s="2">
        <f t="shared" si="3"/>
        <v>179411180</v>
      </c>
      <c r="Z38" s="34">
        <f>+IF(X38&lt;&gt;0,+(Y38/X38)*100,0)</f>
        <v>-98.96856632604239</v>
      </c>
      <c r="AA38" s="35">
        <f>+AA17+AA27+AA36</f>
        <v>-180531950</v>
      </c>
    </row>
    <row r="39" spans="1:27" ht="12.75">
      <c r="A39" s="23" t="s">
        <v>59</v>
      </c>
      <c r="B39" s="17"/>
      <c r="C39" s="32">
        <v>2971796</v>
      </c>
      <c r="D39" s="32"/>
      <c r="E39" s="33">
        <v>3399797</v>
      </c>
      <c r="F39" s="2">
        <v>3399797</v>
      </c>
      <c r="G39" s="2"/>
      <c r="H39" s="2">
        <f>+G40+H60</f>
        <v>-10141</v>
      </c>
      <c r="I39" s="2">
        <f>+H40+I60</f>
        <v>-10141</v>
      </c>
      <c r="J39" s="2">
        <f>+G39</f>
        <v>0</v>
      </c>
      <c r="K39" s="2">
        <f>+I40+K60</f>
        <v>-10141</v>
      </c>
      <c r="L39" s="2">
        <f>+K40+L60</f>
        <v>-171262</v>
      </c>
      <c r="M39" s="2">
        <f>+L40+M60</f>
        <v>15350137</v>
      </c>
      <c r="N39" s="2">
        <f>+K39</f>
        <v>-10141</v>
      </c>
      <c r="O39" s="2">
        <f>+M40+O60</f>
        <v>17057531</v>
      </c>
      <c r="P39" s="2">
        <f>+O40+P60</f>
        <v>14446046</v>
      </c>
      <c r="Q39" s="2">
        <f>+P40+Q60</f>
        <v>14446046</v>
      </c>
      <c r="R39" s="2">
        <f>+O39</f>
        <v>17057531</v>
      </c>
      <c r="S39" s="2">
        <f>+Q40+S60</f>
        <v>14446046</v>
      </c>
      <c r="T39" s="2">
        <f>+S40+T60</f>
        <v>14446046</v>
      </c>
      <c r="U39" s="2">
        <f>+T40+U60</f>
        <v>13712920</v>
      </c>
      <c r="V39" s="2">
        <f>+S39</f>
        <v>14446046</v>
      </c>
      <c r="W39" s="2">
        <f>+G39</f>
        <v>0</v>
      </c>
      <c r="X39" s="2">
        <v>283317</v>
      </c>
      <c r="Y39" s="2">
        <f>+W39-X39</f>
        <v>-283317</v>
      </c>
      <c r="Z39" s="34">
        <f>+IF(X39&lt;&gt;0,+(Y39/X39)*100,0)</f>
        <v>-100</v>
      </c>
      <c r="AA39" s="35">
        <v>3399797</v>
      </c>
    </row>
    <row r="40" spans="1:27" ht="12.75">
      <c r="A40" s="41" t="s">
        <v>61</v>
      </c>
      <c r="B40" s="42" t="s">
        <v>60</v>
      </c>
      <c r="C40" s="43">
        <f>+C38+C39</f>
        <v>-44146924</v>
      </c>
      <c r="D40" s="43">
        <f aca="true" t="shared" si="4" ref="D40:AA40">+D38+D39</f>
        <v>0</v>
      </c>
      <c r="E40" s="44">
        <f t="shared" si="4"/>
        <v>-194011131</v>
      </c>
      <c r="F40" s="45">
        <f t="shared" si="4"/>
        <v>-177132153</v>
      </c>
      <c r="G40" s="45">
        <f t="shared" si="4"/>
        <v>-10141</v>
      </c>
      <c r="H40" s="45">
        <f t="shared" si="4"/>
        <v>-10141</v>
      </c>
      <c r="I40" s="45">
        <f t="shared" si="4"/>
        <v>-10141</v>
      </c>
      <c r="J40" s="45">
        <f>+I40</f>
        <v>-10141</v>
      </c>
      <c r="K40" s="45">
        <f t="shared" si="4"/>
        <v>-171262</v>
      </c>
      <c r="L40" s="45">
        <f t="shared" si="4"/>
        <v>-244144</v>
      </c>
      <c r="M40" s="45">
        <f t="shared" si="4"/>
        <v>17057531</v>
      </c>
      <c r="N40" s="45">
        <f>+M40</f>
        <v>17057531</v>
      </c>
      <c r="O40" s="45">
        <f t="shared" si="4"/>
        <v>14446046</v>
      </c>
      <c r="P40" s="45">
        <f t="shared" si="4"/>
        <v>14446046</v>
      </c>
      <c r="Q40" s="45">
        <f t="shared" si="4"/>
        <v>14446046</v>
      </c>
      <c r="R40" s="45">
        <f>+Q40</f>
        <v>14446046</v>
      </c>
      <c r="S40" s="45">
        <f t="shared" si="4"/>
        <v>14446046</v>
      </c>
      <c r="T40" s="45">
        <f t="shared" si="4"/>
        <v>13712920</v>
      </c>
      <c r="U40" s="45">
        <f t="shared" si="4"/>
        <v>13724488</v>
      </c>
      <c r="V40" s="45">
        <f>+U40</f>
        <v>13724488</v>
      </c>
      <c r="W40" s="45">
        <f>+V40</f>
        <v>13724488</v>
      </c>
      <c r="X40" s="45">
        <f t="shared" si="4"/>
        <v>-180997656</v>
      </c>
      <c r="Y40" s="45">
        <f t="shared" si="4"/>
        <v>179127863</v>
      </c>
      <c r="Z40" s="46">
        <f>+IF(X40&lt;&gt;0,+(Y40/X40)*100,0)</f>
        <v>-98.9669518151108</v>
      </c>
      <c r="AA40" s="47">
        <f t="shared" si="4"/>
        <v>-177132153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>
      <c r="M60">
        <v>15594281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-143830906</v>
      </c>
      <c r="D14" s="18"/>
      <c r="E14" s="19">
        <v>-161682000</v>
      </c>
      <c r="F14" s="20">
        <v>-178351490</v>
      </c>
      <c r="G14" s="20">
        <v>-12402474</v>
      </c>
      <c r="H14" s="20">
        <v>-13602949</v>
      </c>
      <c r="I14" s="20">
        <v>-12692566</v>
      </c>
      <c r="J14" s="20">
        <v>-38697989</v>
      </c>
      <c r="K14" s="20">
        <v>-17733314</v>
      </c>
      <c r="L14" s="20">
        <v>-12090863</v>
      </c>
      <c r="M14" s="20">
        <v>-14083028</v>
      </c>
      <c r="N14" s="20">
        <v>-43907205</v>
      </c>
      <c r="O14" s="20">
        <v>-10355446</v>
      </c>
      <c r="P14" s="20">
        <v>-10912164</v>
      </c>
      <c r="Q14" s="20">
        <v>-11688502</v>
      </c>
      <c r="R14" s="20">
        <v>-32956112</v>
      </c>
      <c r="S14" s="20">
        <v>-10059373</v>
      </c>
      <c r="T14" s="20">
        <v>-12841427</v>
      </c>
      <c r="U14" s="20">
        <v>-9608726</v>
      </c>
      <c r="V14" s="20">
        <v>-32509526</v>
      </c>
      <c r="W14" s="20">
        <v>-148070832</v>
      </c>
      <c r="X14" s="20">
        <v>-178351490</v>
      </c>
      <c r="Y14" s="20">
        <v>30280658</v>
      </c>
      <c r="Z14" s="21">
        <v>-16.98</v>
      </c>
      <c r="AA14" s="22">
        <v>-178351490</v>
      </c>
    </row>
    <row r="15" spans="1:27" ht="12.75">
      <c r="A15" s="23" t="s">
        <v>42</v>
      </c>
      <c r="B15" s="17"/>
      <c r="C15" s="18">
        <v>-173467</v>
      </c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43</v>
      </c>
      <c r="B16" s="17" t="s">
        <v>6</v>
      </c>
      <c r="C16" s="18">
        <v>-5020352</v>
      </c>
      <c r="D16" s="18"/>
      <c r="E16" s="19">
        <v>-1400000</v>
      </c>
      <c r="F16" s="20">
        <v>-1450000</v>
      </c>
      <c r="G16" s="20">
        <v>-250184</v>
      </c>
      <c r="H16" s="20">
        <v>-171089</v>
      </c>
      <c r="I16" s="20">
        <v>-73688</v>
      </c>
      <c r="J16" s="20">
        <v>-494961</v>
      </c>
      <c r="K16" s="20">
        <v>-62034</v>
      </c>
      <c r="L16" s="20">
        <v>-15100</v>
      </c>
      <c r="M16" s="20">
        <v>-14099</v>
      </c>
      <c r="N16" s="20">
        <v>-91233</v>
      </c>
      <c r="O16" s="20">
        <v>24402</v>
      </c>
      <c r="P16" s="20">
        <v>-128837</v>
      </c>
      <c r="Q16" s="20">
        <v>-140676</v>
      </c>
      <c r="R16" s="20">
        <v>-245111</v>
      </c>
      <c r="S16" s="20"/>
      <c r="T16" s="20">
        <v>-39952</v>
      </c>
      <c r="U16" s="20">
        <v>-155487</v>
      </c>
      <c r="V16" s="20">
        <v>-195439</v>
      </c>
      <c r="W16" s="20">
        <v>-1026744</v>
      </c>
      <c r="X16" s="20">
        <v>-1450000</v>
      </c>
      <c r="Y16" s="20">
        <v>423256</v>
      </c>
      <c r="Z16" s="21">
        <v>-29.19</v>
      </c>
      <c r="AA16" s="22">
        <v>-1450000</v>
      </c>
    </row>
    <row r="17" spans="1:27" ht="12.75">
      <c r="A17" s="24" t="s">
        <v>44</v>
      </c>
      <c r="B17" s="25"/>
      <c r="C17" s="26">
        <f aca="true" t="shared" si="0" ref="C17:Y17">SUM(C6:C16)</f>
        <v>-149024725</v>
      </c>
      <c r="D17" s="26">
        <f>SUM(D6:D16)</f>
        <v>0</v>
      </c>
      <c r="E17" s="27">
        <f t="shared" si="0"/>
        <v>-163082000</v>
      </c>
      <c r="F17" s="28">
        <f t="shared" si="0"/>
        <v>-179801490</v>
      </c>
      <c r="G17" s="28">
        <f t="shared" si="0"/>
        <v>-12652658</v>
      </c>
      <c r="H17" s="28">
        <f t="shared" si="0"/>
        <v>-13774038</v>
      </c>
      <c r="I17" s="28">
        <f t="shared" si="0"/>
        <v>-12766254</v>
      </c>
      <c r="J17" s="28">
        <f t="shared" si="0"/>
        <v>-39192950</v>
      </c>
      <c r="K17" s="28">
        <f t="shared" si="0"/>
        <v>-17795348</v>
      </c>
      <c r="L17" s="28">
        <f t="shared" si="0"/>
        <v>-12105963</v>
      </c>
      <c r="M17" s="28">
        <f t="shared" si="0"/>
        <v>-14097127</v>
      </c>
      <c r="N17" s="28">
        <f t="shared" si="0"/>
        <v>-43998438</v>
      </c>
      <c r="O17" s="28">
        <f t="shared" si="0"/>
        <v>-10331044</v>
      </c>
      <c r="P17" s="28">
        <f t="shared" si="0"/>
        <v>-11041001</v>
      </c>
      <c r="Q17" s="28">
        <f t="shared" si="0"/>
        <v>-11829178</v>
      </c>
      <c r="R17" s="28">
        <f t="shared" si="0"/>
        <v>-33201223</v>
      </c>
      <c r="S17" s="28">
        <f t="shared" si="0"/>
        <v>-10059373</v>
      </c>
      <c r="T17" s="28">
        <f t="shared" si="0"/>
        <v>-12881379</v>
      </c>
      <c r="U17" s="28">
        <f t="shared" si="0"/>
        <v>-9764213</v>
      </c>
      <c r="V17" s="28">
        <f t="shared" si="0"/>
        <v>-32704965</v>
      </c>
      <c r="W17" s="28">
        <f t="shared" si="0"/>
        <v>-149097576</v>
      </c>
      <c r="X17" s="28">
        <f t="shared" si="0"/>
        <v>-179801490</v>
      </c>
      <c r="Y17" s="28">
        <f t="shared" si="0"/>
        <v>30703914</v>
      </c>
      <c r="Z17" s="29">
        <f>+IF(X17&lt;&gt;0,+(Y17/X17)*100,0)</f>
        <v>-17.076562602456743</v>
      </c>
      <c r="AA17" s="30">
        <f>SUM(AA6:AA16)</f>
        <v>-179801490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-149024725</v>
      </c>
      <c r="D38" s="32">
        <f>+D17+D27+D36</f>
        <v>0</v>
      </c>
      <c r="E38" s="33">
        <f t="shared" si="3"/>
        <v>-163082000</v>
      </c>
      <c r="F38" s="2">
        <f t="shared" si="3"/>
        <v>-179801490</v>
      </c>
      <c r="G38" s="2">
        <f t="shared" si="3"/>
        <v>-12652658</v>
      </c>
      <c r="H38" s="2">
        <f t="shared" si="3"/>
        <v>-13774038</v>
      </c>
      <c r="I38" s="2">
        <f t="shared" si="3"/>
        <v>-12766254</v>
      </c>
      <c r="J38" s="2">
        <f t="shared" si="3"/>
        <v>-39192950</v>
      </c>
      <c r="K38" s="2">
        <f t="shared" si="3"/>
        <v>-17795348</v>
      </c>
      <c r="L38" s="2">
        <f t="shared" si="3"/>
        <v>-12105963</v>
      </c>
      <c r="M38" s="2">
        <f t="shared" si="3"/>
        <v>-14097127</v>
      </c>
      <c r="N38" s="2">
        <f t="shared" si="3"/>
        <v>-43998438</v>
      </c>
      <c r="O38" s="2">
        <f t="shared" si="3"/>
        <v>-10331044</v>
      </c>
      <c r="P38" s="2">
        <f t="shared" si="3"/>
        <v>-11041001</v>
      </c>
      <c r="Q38" s="2">
        <f t="shared" si="3"/>
        <v>-11829178</v>
      </c>
      <c r="R38" s="2">
        <f t="shared" si="3"/>
        <v>-33201223</v>
      </c>
      <c r="S38" s="2">
        <f t="shared" si="3"/>
        <v>-10059373</v>
      </c>
      <c r="T38" s="2">
        <f t="shared" si="3"/>
        <v>-12881379</v>
      </c>
      <c r="U38" s="2">
        <f t="shared" si="3"/>
        <v>-9764213</v>
      </c>
      <c r="V38" s="2">
        <f t="shared" si="3"/>
        <v>-32704965</v>
      </c>
      <c r="W38" s="2">
        <f t="shared" si="3"/>
        <v>-149097576</v>
      </c>
      <c r="X38" s="2">
        <f t="shared" si="3"/>
        <v>-179801490</v>
      </c>
      <c r="Y38" s="2">
        <f t="shared" si="3"/>
        <v>30703914</v>
      </c>
      <c r="Z38" s="34">
        <f>+IF(X38&lt;&gt;0,+(Y38/X38)*100,0)</f>
        <v>-17.076562602456743</v>
      </c>
      <c r="AA38" s="35">
        <f>+AA17+AA27+AA36</f>
        <v>-179801490</v>
      </c>
    </row>
    <row r="39" spans="1:27" ht="12.75">
      <c r="A39" s="23" t="s">
        <v>59</v>
      </c>
      <c r="B39" s="17"/>
      <c r="C39" s="32">
        <v>89401594</v>
      </c>
      <c r="D39" s="32"/>
      <c r="E39" s="33"/>
      <c r="F39" s="2"/>
      <c r="G39" s="2">
        <v>92979440</v>
      </c>
      <c r="H39" s="2">
        <f>+G40+H60</f>
        <v>80326782</v>
      </c>
      <c r="I39" s="2">
        <f>+H40+I60</f>
        <v>66552744</v>
      </c>
      <c r="J39" s="2">
        <f>+G39</f>
        <v>92979440</v>
      </c>
      <c r="K39" s="2">
        <f>+I40+K60</f>
        <v>53786490</v>
      </c>
      <c r="L39" s="2">
        <f>+K40+L60</f>
        <v>35990049</v>
      </c>
      <c r="M39" s="2">
        <f>+L40+M60</f>
        <v>23884086</v>
      </c>
      <c r="N39" s="2">
        <f>+K39</f>
        <v>53786490</v>
      </c>
      <c r="O39" s="2">
        <f>+M40+O60</f>
        <v>9786959</v>
      </c>
      <c r="P39" s="2">
        <f>+O40+P60</f>
        <v>-544085</v>
      </c>
      <c r="Q39" s="2">
        <f>+P40+Q60</f>
        <v>-11585086</v>
      </c>
      <c r="R39" s="2">
        <f>+O39</f>
        <v>9786959</v>
      </c>
      <c r="S39" s="2">
        <f>+Q40+S60</f>
        <v>-23414264</v>
      </c>
      <c r="T39" s="2">
        <f>+S40+T60</f>
        <v>-33473637</v>
      </c>
      <c r="U39" s="2">
        <f>+T40+U60</f>
        <v>-46355016</v>
      </c>
      <c r="V39" s="2">
        <f>+S39</f>
        <v>-23414264</v>
      </c>
      <c r="W39" s="2">
        <f>+G39</f>
        <v>92979440</v>
      </c>
      <c r="X39" s="2"/>
      <c r="Y39" s="2">
        <f>+W39-X39</f>
        <v>92979440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-59623131</v>
      </c>
      <c r="D40" s="43">
        <f aca="true" t="shared" si="4" ref="D40:AA40">+D38+D39</f>
        <v>0</v>
      </c>
      <c r="E40" s="44">
        <f t="shared" si="4"/>
        <v>-163082000</v>
      </c>
      <c r="F40" s="45">
        <f t="shared" si="4"/>
        <v>-179801490</v>
      </c>
      <c r="G40" s="45">
        <f t="shared" si="4"/>
        <v>80326782</v>
      </c>
      <c r="H40" s="45">
        <f t="shared" si="4"/>
        <v>66552744</v>
      </c>
      <c r="I40" s="45">
        <f t="shared" si="4"/>
        <v>53786490</v>
      </c>
      <c r="J40" s="45">
        <f>+I40</f>
        <v>53786490</v>
      </c>
      <c r="K40" s="45">
        <f t="shared" si="4"/>
        <v>35991142</v>
      </c>
      <c r="L40" s="45">
        <f t="shared" si="4"/>
        <v>23884086</v>
      </c>
      <c r="M40" s="45">
        <f t="shared" si="4"/>
        <v>9786959</v>
      </c>
      <c r="N40" s="45">
        <f>+M40</f>
        <v>9786959</v>
      </c>
      <c r="O40" s="45">
        <f t="shared" si="4"/>
        <v>-544085</v>
      </c>
      <c r="P40" s="45">
        <f t="shared" si="4"/>
        <v>-11585086</v>
      </c>
      <c r="Q40" s="45">
        <f t="shared" si="4"/>
        <v>-23414264</v>
      </c>
      <c r="R40" s="45">
        <f>+Q40</f>
        <v>-23414264</v>
      </c>
      <c r="S40" s="45">
        <f t="shared" si="4"/>
        <v>-33473637</v>
      </c>
      <c r="T40" s="45">
        <f t="shared" si="4"/>
        <v>-46355016</v>
      </c>
      <c r="U40" s="45">
        <f t="shared" si="4"/>
        <v>-56119229</v>
      </c>
      <c r="V40" s="45">
        <f>+U40</f>
        <v>-56119229</v>
      </c>
      <c r="W40" s="45">
        <f>+V40</f>
        <v>-56119229</v>
      </c>
      <c r="X40" s="45">
        <f t="shared" si="4"/>
        <v>-179801490</v>
      </c>
      <c r="Y40" s="45">
        <f t="shared" si="4"/>
        <v>123683354</v>
      </c>
      <c r="Z40" s="46">
        <f>+IF(X40&lt;&gt;0,+(Y40/X40)*100,0)</f>
        <v>-68.78883706692308</v>
      </c>
      <c r="AA40" s="47">
        <f t="shared" si="4"/>
        <v>-179801490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2" ht="12.75" hidden="1">
      <c r="G60">
        <v>92979440</v>
      </c>
      <c r="J60">
        <v>92979440</v>
      </c>
      <c r="L60">
        <v>-1093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>
        <v>2505014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-33828811</v>
      </c>
      <c r="D14" s="18"/>
      <c r="E14" s="19">
        <v>-120070294</v>
      </c>
      <c r="F14" s="20">
        <v>-121427717</v>
      </c>
      <c r="G14" s="20">
        <v>-6127815</v>
      </c>
      <c r="H14" s="20">
        <v>-6798912</v>
      </c>
      <c r="I14" s="20">
        <v>-5902328</v>
      </c>
      <c r="J14" s="20">
        <v>-18829055</v>
      </c>
      <c r="K14" s="20">
        <v>-4995871</v>
      </c>
      <c r="L14" s="20">
        <v>-5179759</v>
      </c>
      <c r="M14" s="20">
        <v>-4984304</v>
      </c>
      <c r="N14" s="20">
        <v>-15159934</v>
      </c>
      <c r="O14" s="20">
        <v>-6285845</v>
      </c>
      <c r="P14" s="20">
        <v>-5240696</v>
      </c>
      <c r="Q14" s="20">
        <v>-15852</v>
      </c>
      <c r="R14" s="20">
        <v>-11542393</v>
      </c>
      <c r="S14" s="20">
        <v>-1072</v>
      </c>
      <c r="T14" s="20">
        <v>-5613925</v>
      </c>
      <c r="U14" s="20"/>
      <c r="V14" s="20">
        <v>-5614997</v>
      </c>
      <c r="W14" s="20">
        <v>-51146379</v>
      </c>
      <c r="X14" s="20">
        <v>-121427717</v>
      </c>
      <c r="Y14" s="20">
        <v>70281338</v>
      </c>
      <c r="Z14" s="21">
        <v>-57.88</v>
      </c>
      <c r="AA14" s="22">
        <v>-121427717</v>
      </c>
    </row>
    <row r="15" spans="1:27" ht="12.75">
      <c r="A15" s="23" t="s">
        <v>42</v>
      </c>
      <c r="B15" s="17"/>
      <c r="C15" s="18">
        <v>-1815294</v>
      </c>
      <c r="D15" s="18"/>
      <c r="E15" s="19">
        <v>-600000</v>
      </c>
      <c r="F15" s="20">
        <v>-2000000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-2000000</v>
      </c>
      <c r="Y15" s="20">
        <v>2000000</v>
      </c>
      <c r="Z15" s="21">
        <v>-100</v>
      </c>
      <c r="AA15" s="22">
        <v>-2000000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-33139091</v>
      </c>
      <c r="D17" s="26">
        <f>SUM(D6:D16)</f>
        <v>0</v>
      </c>
      <c r="E17" s="27">
        <f t="shared" si="0"/>
        <v>-120670294</v>
      </c>
      <c r="F17" s="28">
        <f t="shared" si="0"/>
        <v>-123427717</v>
      </c>
      <c r="G17" s="28">
        <f t="shared" si="0"/>
        <v>-6127815</v>
      </c>
      <c r="H17" s="28">
        <f t="shared" si="0"/>
        <v>-6798912</v>
      </c>
      <c r="I17" s="28">
        <f t="shared" si="0"/>
        <v>-5902328</v>
      </c>
      <c r="J17" s="28">
        <f t="shared" si="0"/>
        <v>-18829055</v>
      </c>
      <c r="K17" s="28">
        <f t="shared" si="0"/>
        <v>-4995871</v>
      </c>
      <c r="L17" s="28">
        <f t="shared" si="0"/>
        <v>-5179759</v>
      </c>
      <c r="M17" s="28">
        <f t="shared" si="0"/>
        <v>-4984304</v>
      </c>
      <c r="N17" s="28">
        <f t="shared" si="0"/>
        <v>-15159934</v>
      </c>
      <c r="O17" s="28">
        <f t="shared" si="0"/>
        <v>-6285845</v>
      </c>
      <c r="P17" s="28">
        <f t="shared" si="0"/>
        <v>-5240696</v>
      </c>
      <c r="Q17" s="28">
        <f t="shared" si="0"/>
        <v>-15852</v>
      </c>
      <c r="R17" s="28">
        <f t="shared" si="0"/>
        <v>-11542393</v>
      </c>
      <c r="S17" s="28">
        <f t="shared" si="0"/>
        <v>-1072</v>
      </c>
      <c r="T17" s="28">
        <f t="shared" si="0"/>
        <v>-5613925</v>
      </c>
      <c r="U17" s="28">
        <f t="shared" si="0"/>
        <v>0</v>
      </c>
      <c r="V17" s="28">
        <f t="shared" si="0"/>
        <v>-5614997</v>
      </c>
      <c r="W17" s="28">
        <f t="shared" si="0"/>
        <v>-51146379</v>
      </c>
      <c r="X17" s="28">
        <f t="shared" si="0"/>
        <v>-123427717</v>
      </c>
      <c r="Y17" s="28">
        <f t="shared" si="0"/>
        <v>72281338</v>
      </c>
      <c r="Z17" s="29">
        <f>+IF(X17&lt;&gt;0,+(Y17/X17)*100,0)</f>
        <v>-58.56167460344422</v>
      </c>
      <c r="AA17" s="30">
        <f>SUM(AA6:AA16)</f>
        <v>-123427717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>
        <v>-108000000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-108000000</v>
      </c>
      <c r="Y23" s="36">
        <v>108000000</v>
      </c>
      <c r="Z23" s="37">
        <v>-100</v>
      </c>
      <c r="AA23" s="38">
        <v>-108000000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-108000000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-108000000</v>
      </c>
      <c r="Y27" s="28">
        <f t="shared" si="1"/>
        <v>108000000</v>
      </c>
      <c r="Z27" s="29">
        <f>+IF(X27&lt;&gt;0,+(Y27/X27)*100,0)</f>
        <v>-100</v>
      </c>
      <c r="AA27" s="30">
        <f>SUM(AA21:AA26)</f>
        <v>-108000000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-9720309</v>
      </c>
      <c r="D33" s="18"/>
      <c r="E33" s="19">
        <v>43799</v>
      </c>
      <c r="F33" s="20"/>
      <c r="G33" s="20">
        <v>-3619</v>
      </c>
      <c r="H33" s="36">
        <v>-3343</v>
      </c>
      <c r="I33" s="36">
        <v>2642</v>
      </c>
      <c r="J33" s="36">
        <v>-4320</v>
      </c>
      <c r="K33" s="20">
        <v>-5204</v>
      </c>
      <c r="L33" s="20">
        <v>9404</v>
      </c>
      <c r="M33" s="20">
        <v>-6728</v>
      </c>
      <c r="N33" s="20">
        <v>-2528</v>
      </c>
      <c r="O33" s="36">
        <v>655</v>
      </c>
      <c r="P33" s="36">
        <v>2150</v>
      </c>
      <c r="Q33" s="36">
        <v>-1595</v>
      </c>
      <c r="R33" s="20">
        <v>1210</v>
      </c>
      <c r="S33" s="20">
        <v>855</v>
      </c>
      <c r="T33" s="20">
        <v>-1203</v>
      </c>
      <c r="U33" s="20">
        <v>1203</v>
      </c>
      <c r="V33" s="36">
        <v>855</v>
      </c>
      <c r="W33" s="36">
        <v>-4783</v>
      </c>
      <c r="X33" s="36">
        <v>43799</v>
      </c>
      <c r="Y33" s="20">
        <v>-48582</v>
      </c>
      <c r="Z33" s="21">
        <v>-110.92</v>
      </c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-9720309</v>
      </c>
      <c r="D36" s="26">
        <f>SUM(D31:D35)</f>
        <v>0</v>
      </c>
      <c r="E36" s="27">
        <f t="shared" si="2"/>
        <v>43799</v>
      </c>
      <c r="F36" s="28">
        <f t="shared" si="2"/>
        <v>0</v>
      </c>
      <c r="G36" s="28">
        <f t="shared" si="2"/>
        <v>-3619</v>
      </c>
      <c r="H36" s="28">
        <f t="shared" si="2"/>
        <v>-3343</v>
      </c>
      <c r="I36" s="28">
        <f t="shared" si="2"/>
        <v>2642</v>
      </c>
      <c r="J36" s="28">
        <f t="shared" si="2"/>
        <v>-4320</v>
      </c>
      <c r="K36" s="28">
        <f t="shared" si="2"/>
        <v>-5204</v>
      </c>
      <c r="L36" s="28">
        <f t="shared" si="2"/>
        <v>9404</v>
      </c>
      <c r="M36" s="28">
        <f t="shared" si="2"/>
        <v>-6728</v>
      </c>
      <c r="N36" s="28">
        <f t="shared" si="2"/>
        <v>-2528</v>
      </c>
      <c r="O36" s="28">
        <f t="shared" si="2"/>
        <v>655</v>
      </c>
      <c r="P36" s="28">
        <f t="shared" si="2"/>
        <v>2150</v>
      </c>
      <c r="Q36" s="28">
        <f t="shared" si="2"/>
        <v>-1595</v>
      </c>
      <c r="R36" s="28">
        <f t="shared" si="2"/>
        <v>1210</v>
      </c>
      <c r="S36" s="28">
        <f t="shared" si="2"/>
        <v>855</v>
      </c>
      <c r="T36" s="28">
        <f t="shared" si="2"/>
        <v>-1203</v>
      </c>
      <c r="U36" s="28">
        <f t="shared" si="2"/>
        <v>1203</v>
      </c>
      <c r="V36" s="28">
        <f t="shared" si="2"/>
        <v>855</v>
      </c>
      <c r="W36" s="28">
        <f t="shared" si="2"/>
        <v>-4783</v>
      </c>
      <c r="X36" s="28">
        <f t="shared" si="2"/>
        <v>43799</v>
      </c>
      <c r="Y36" s="28">
        <f t="shared" si="2"/>
        <v>-48582</v>
      </c>
      <c r="Z36" s="29">
        <f>+IF(X36&lt;&gt;0,+(Y36/X36)*100,0)</f>
        <v>-110.92034064704674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-42859400</v>
      </c>
      <c r="D38" s="32">
        <f>+D17+D27+D36</f>
        <v>0</v>
      </c>
      <c r="E38" s="33">
        <f t="shared" si="3"/>
        <v>-120626495</v>
      </c>
      <c r="F38" s="2">
        <f t="shared" si="3"/>
        <v>-231427717</v>
      </c>
      <c r="G38" s="2">
        <f t="shared" si="3"/>
        <v>-6131434</v>
      </c>
      <c r="H38" s="2">
        <f t="shared" si="3"/>
        <v>-6802255</v>
      </c>
      <c r="I38" s="2">
        <f t="shared" si="3"/>
        <v>-5899686</v>
      </c>
      <c r="J38" s="2">
        <f t="shared" si="3"/>
        <v>-18833375</v>
      </c>
      <c r="K38" s="2">
        <f t="shared" si="3"/>
        <v>-5001075</v>
      </c>
      <c r="L38" s="2">
        <f t="shared" si="3"/>
        <v>-5170355</v>
      </c>
      <c r="M38" s="2">
        <f t="shared" si="3"/>
        <v>-4991032</v>
      </c>
      <c r="N38" s="2">
        <f t="shared" si="3"/>
        <v>-15162462</v>
      </c>
      <c r="O38" s="2">
        <f t="shared" si="3"/>
        <v>-6285190</v>
      </c>
      <c r="P38" s="2">
        <f t="shared" si="3"/>
        <v>-5238546</v>
      </c>
      <c r="Q38" s="2">
        <f t="shared" si="3"/>
        <v>-17447</v>
      </c>
      <c r="R38" s="2">
        <f t="shared" si="3"/>
        <v>-11541183</v>
      </c>
      <c r="S38" s="2">
        <f t="shared" si="3"/>
        <v>-217</v>
      </c>
      <c r="T38" s="2">
        <f t="shared" si="3"/>
        <v>-5615128</v>
      </c>
      <c r="U38" s="2">
        <f t="shared" si="3"/>
        <v>1203</v>
      </c>
      <c r="V38" s="2">
        <f t="shared" si="3"/>
        <v>-5614142</v>
      </c>
      <c r="W38" s="2">
        <f t="shared" si="3"/>
        <v>-51151162</v>
      </c>
      <c r="X38" s="2">
        <f t="shared" si="3"/>
        <v>-231383918</v>
      </c>
      <c r="Y38" s="2">
        <f t="shared" si="3"/>
        <v>180232756</v>
      </c>
      <c r="Z38" s="34">
        <f>+IF(X38&lt;&gt;0,+(Y38/X38)*100,0)</f>
        <v>-77.89338064540856</v>
      </c>
      <c r="AA38" s="35">
        <f>+AA17+AA27+AA36</f>
        <v>-231427717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-6131434</v>
      </c>
      <c r="I39" s="2">
        <f>+H40+I60</f>
        <v>-12933689</v>
      </c>
      <c r="J39" s="2">
        <f>+G39</f>
        <v>0</v>
      </c>
      <c r="K39" s="2">
        <f>+I40+K60</f>
        <v>-18833375</v>
      </c>
      <c r="L39" s="2">
        <f>+K40+L60</f>
        <v>-23834450</v>
      </c>
      <c r="M39" s="2">
        <f>+L40+M60</f>
        <v>-29004805</v>
      </c>
      <c r="N39" s="2">
        <f>+K39</f>
        <v>-18833375</v>
      </c>
      <c r="O39" s="2">
        <f>+M40+O60</f>
        <v>-33995837</v>
      </c>
      <c r="P39" s="2">
        <f>+O40+P60</f>
        <v>-40281027</v>
      </c>
      <c r="Q39" s="2">
        <f>+P40+Q60</f>
        <v>-45519573</v>
      </c>
      <c r="R39" s="2">
        <f>+O39</f>
        <v>-33995837</v>
      </c>
      <c r="S39" s="2">
        <f>+Q40+S60</f>
        <v>-45537020</v>
      </c>
      <c r="T39" s="2">
        <f>+S40+T60</f>
        <v>-45537237</v>
      </c>
      <c r="U39" s="2">
        <f>+T40+U60</f>
        <v>-51152365</v>
      </c>
      <c r="V39" s="2">
        <f>+S39</f>
        <v>-45537020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-42859400</v>
      </c>
      <c r="D40" s="43">
        <f aca="true" t="shared" si="4" ref="D40:AA40">+D38+D39</f>
        <v>0</v>
      </c>
      <c r="E40" s="44">
        <f t="shared" si="4"/>
        <v>-120626495</v>
      </c>
      <c r="F40" s="45">
        <f t="shared" si="4"/>
        <v>-231427717</v>
      </c>
      <c r="G40" s="45">
        <f t="shared" si="4"/>
        <v>-6131434</v>
      </c>
      <c r="H40" s="45">
        <f t="shared" si="4"/>
        <v>-12933689</v>
      </c>
      <c r="I40" s="45">
        <f t="shared" si="4"/>
        <v>-18833375</v>
      </c>
      <c r="J40" s="45">
        <f>+I40</f>
        <v>-18833375</v>
      </c>
      <c r="K40" s="45">
        <f t="shared" si="4"/>
        <v>-23834450</v>
      </c>
      <c r="L40" s="45">
        <f t="shared" si="4"/>
        <v>-29004805</v>
      </c>
      <c r="M40" s="45">
        <f t="shared" si="4"/>
        <v>-33995837</v>
      </c>
      <c r="N40" s="45">
        <f>+M40</f>
        <v>-33995837</v>
      </c>
      <c r="O40" s="45">
        <f t="shared" si="4"/>
        <v>-40281027</v>
      </c>
      <c r="P40" s="45">
        <f t="shared" si="4"/>
        <v>-45519573</v>
      </c>
      <c r="Q40" s="45">
        <f t="shared" si="4"/>
        <v>-45537020</v>
      </c>
      <c r="R40" s="45">
        <f>+Q40</f>
        <v>-45537020</v>
      </c>
      <c r="S40" s="45">
        <f t="shared" si="4"/>
        <v>-45537237</v>
      </c>
      <c r="T40" s="45">
        <f t="shared" si="4"/>
        <v>-51152365</v>
      </c>
      <c r="U40" s="45">
        <f t="shared" si="4"/>
        <v>-51151162</v>
      </c>
      <c r="V40" s="45">
        <f>+U40</f>
        <v>-51151162</v>
      </c>
      <c r="W40" s="45">
        <f>+V40</f>
        <v>-51151162</v>
      </c>
      <c r="X40" s="45">
        <f t="shared" si="4"/>
        <v>-231383918</v>
      </c>
      <c r="Y40" s="45">
        <f t="shared" si="4"/>
        <v>180232756</v>
      </c>
      <c r="Z40" s="46">
        <f>+IF(X40&lt;&gt;0,+(Y40/X40)*100,0)</f>
        <v>-77.89338064540856</v>
      </c>
      <c r="AA40" s="47">
        <f t="shared" si="4"/>
        <v>-231427717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25524564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25524564</v>
      </c>
      <c r="Y6" s="20">
        <v>-25524564</v>
      </c>
      <c r="Z6" s="21">
        <v>-100</v>
      </c>
      <c r="AA6" s="22">
        <v>25524564</v>
      </c>
    </row>
    <row r="7" spans="1:27" ht="12.75">
      <c r="A7" s="23" t="s">
        <v>34</v>
      </c>
      <c r="B7" s="17"/>
      <c r="C7" s="18"/>
      <c r="D7" s="18"/>
      <c r="E7" s="19"/>
      <c r="F7" s="20">
        <v>106530010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106530010</v>
      </c>
      <c r="Y7" s="20">
        <v>-106530010</v>
      </c>
      <c r="Z7" s="21">
        <v>-100</v>
      </c>
      <c r="AA7" s="22">
        <v>106530010</v>
      </c>
    </row>
    <row r="8" spans="1:27" ht="12.75">
      <c r="A8" s="23" t="s">
        <v>35</v>
      </c>
      <c r="B8" s="17"/>
      <c r="C8" s="18"/>
      <c r="D8" s="18"/>
      <c r="E8" s="19"/>
      <c r="F8" s="20">
        <v>2449529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2449529</v>
      </c>
      <c r="Y8" s="20">
        <v>-2449529</v>
      </c>
      <c r="Z8" s="21">
        <v>-100</v>
      </c>
      <c r="AA8" s="22">
        <v>2449529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89148000</v>
      </c>
      <c r="G9" s="20"/>
      <c r="H9" s="20"/>
      <c r="I9" s="20"/>
      <c r="J9" s="20"/>
      <c r="K9" s="20"/>
      <c r="L9" s="20"/>
      <c r="M9" s="20"/>
      <c r="N9" s="20"/>
      <c r="O9" s="20">
        <v>1271368</v>
      </c>
      <c r="P9" s="20">
        <v>58257</v>
      </c>
      <c r="Q9" s="20">
        <v>-814587</v>
      </c>
      <c r="R9" s="20">
        <v>515038</v>
      </c>
      <c r="S9" s="20">
        <v>-610792</v>
      </c>
      <c r="T9" s="20"/>
      <c r="U9" s="20"/>
      <c r="V9" s="20">
        <v>-610792</v>
      </c>
      <c r="W9" s="20">
        <v>-95754</v>
      </c>
      <c r="X9" s="20">
        <v>89148000</v>
      </c>
      <c r="Y9" s="20">
        <v>-89243754</v>
      </c>
      <c r="Z9" s="21">
        <v>-100.11</v>
      </c>
      <c r="AA9" s="22">
        <v>89148000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51779000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51779000</v>
      </c>
      <c r="Y10" s="20">
        <v>-51779000</v>
      </c>
      <c r="Z10" s="21">
        <v>-100</v>
      </c>
      <c r="AA10" s="22">
        <v>51779000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-1942561</v>
      </c>
      <c r="D14" s="18"/>
      <c r="E14" s="19">
        <v>-1117254564</v>
      </c>
      <c r="F14" s="20">
        <v>-229329832</v>
      </c>
      <c r="G14" s="20"/>
      <c r="H14" s="20"/>
      <c r="I14" s="20"/>
      <c r="J14" s="20"/>
      <c r="K14" s="20"/>
      <c r="L14" s="20"/>
      <c r="M14" s="20"/>
      <c r="N14" s="20"/>
      <c r="O14" s="20">
        <v>-62329596</v>
      </c>
      <c r="P14" s="20">
        <v>899043</v>
      </c>
      <c r="Q14" s="20">
        <v>-35780856</v>
      </c>
      <c r="R14" s="20">
        <v>-97211409</v>
      </c>
      <c r="S14" s="20">
        <v>-1892861</v>
      </c>
      <c r="T14" s="20"/>
      <c r="U14" s="20"/>
      <c r="V14" s="20">
        <v>-1892861</v>
      </c>
      <c r="W14" s="20">
        <v>-99104270</v>
      </c>
      <c r="X14" s="20">
        <v>-229329832</v>
      </c>
      <c r="Y14" s="20">
        <v>130225562</v>
      </c>
      <c r="Z14" s="21">
        <v>-56.79</v>
      </c>
      <c r="AA14" s="22">
        <v>-229329832</v>
      </c>
    </row>
    <row r="15" spans="1:27" ht="12.75">
      <c r="A15" s="23" t="s">
        <v>42</v>
      </c>
      <c r="B15" s="17"/>
      <c r="C15" s="18"/>
      <c r="D15" s="18"/>
      <c r="E15" s="19">
        <v>-24</v>
      </c>
      <c r="F15" s="20">
        <v>-10209872</v>
      </c>
      <c r="G15" s="20"/>
      <c r="H15" s="20"/>
      <c r="I15" s="20"/>
      <c r="J15" s="20"/>
      <c r="K15" s="20"/>
      <c r="L15" s="20"/>
      <c r="M15" s="20"/>
      <c r="N15" s="20"/>
      <c r="O15" s="20">
        <v>2831</v>
      </c>
      <c r="P15" s="20"/>
      <c r="Q15" s="20">
        <v>101</v>
      </c>
      <c r="R15" s="20">
        <v>2932</v>
      </c>
      <c r="S15" s="20"/>
      <c r="T15" s="20"/>
      <c r="U15" s="20"/>
      <c r="V15" s="20"/>
      <c r="W15" s="20">
        <v>2932</v>
      </c>
      <c r="X15" s="20">
        <v>-10209872</v>
      </c>
      <c r="Y15" s="20">
        <v>10212804</v>
      </c>
      <c r="Z15" s="21">
        <v>-100.03</v>
      </c>
      <c r="AA15" s="22">
        <v>-10209872</v>
      </c>
    </row>
    <row r="16" spans="1:27" ht="12.75">
      <c r="A16" s="23" t="s">
        <v>43</v>
      </c>
      <c r="B16" s="17" t="s">
        <v>6</v>
      </c>
      <c r="C16" s="18">
        <v>-32880</v>
      </c>
      <c r="D16" s="18"/>
      <c r="E16" s="19">
        <v>-1186000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-1975441</v>
      </c>
      <c r="D17" s="26">
        <f>SUM(D6:D16)</f>
        <v>0</v>
      </c>
      <c r="E17" s="27">
        <f t="shared" si="0"/>
        <v>-1118440588</v>
      </c>
      <c r="F17" s="28">
        <f t="shared" si="0"/>
        <v>35891399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0</v>
      </c>
      <c r="K17" s="28">
        <f t="shared" si="0"/>
        <v>0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-61055397</v>
      </c>
      <c r="P17" s="28">
        <f t="shared" si="0"/>
        <v>957300</v>
      </c>
      <c r="Q17" s="28">
        <f t="shared" si="0"/>
        <v>-36595342</v>
      </c>
      <c r="R17" s="28">
        <f t="shared" si="0"/>
        <v>-96693439</v>
      </c>
      <c r="S17" s="28">
        <f t="shared" si="0"/>
        <v>-2503653</v>
      </c>
      <c r="T17" s="28">
        <f t="shared" si="0"/>
        <v>0</v>
      </c>
      <c r="U17" s="28">
        <f t="shared" si="0"/>
        <v>0</v>
      </c>
      <c r="V17" s="28">
        <f t="shared" si="0"/>
        <v>-2503653</v>
      </c>
      <c r="W17" s="28">
        <f t="shared" si="0"/>
        <v>-99197092</v>
      </c>
      <c r="X17" s="28">
        <f t="shared" si="0"/>
        <v>35891399</v>
      </c>
      <c r="Y17" s="28">
        <f t="shared" si="0"/>
        <v>-135088491</v>
      </c>
      <c r="Z17" s="29">
        <f>+IF(X17&lt;&gt;0,+(Y17/X17)*100,0)</f>
        <v>-376.3812355155061</v>
      </c>
      <c r="AA17" s="30">
        <f>SUM(AA6:AA16)</f>
        <v>35891399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>
        <v>3268000</v>
      </c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>
        <v>3268000</v>
      </c>
      <c r="Y21" s="36">
        <v>-3268000</v>
      </c>
      <c r="Z21" s="37">
        <v>-100</v>
      </c>
      <c r="AA21" s="38">
        <v>3268000</v>
      </c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>
        <v>418853</v>
      </c>
      <c r="D23" s="40"/>
      <c r="E23" s="19">
        <v>-418853</v>
      </c>
      <c r="F23" s="20">
        <v>-418853</v>
      </c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>
        <v>-418853</v>
      </c>
      <c r="Y23" s="36">
        <v>418853</v>
      </c>
      <c r="Z23" s="37">
        <v>-100</v>
      </c>
      <c r="AA23" s="38">
        <v>-418853</v>
      </c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>
        <v>-51779000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>
        <v>-51779000</v>
      </c>
      <c r="Y26" s="20">
        <v>51779000</v>
      </c>
      <c r="Z26" s="21">
        <v>-100</v>
      </c>
      <c r="AA26" s="22">
        <v>-51779000</v>
      </c>
    </row>
    <row r="27" spans="1:27" ht="12.75">
      <c r="A27" s="24" t="s">
        <v>51</v>
      </c>
      <c r="B27" s="25"/>
      <c r="C27" s="26">
        <f aca="true" t="shared" si="1" ref="C27:Y27">SUM(C21:C26)</f>
        <v>418853</v>
      </c>
      <c r="D27" s="26">
        <f>SUM(D21:D26)</f>
        <v>0</v>
      </c>
      <c r="E27" s="27">
        <f t="shared" si="1"/>
        <v>-418853</v>
      </c>
      <c r="F27" s="28">
        <f t="shared" si="1"/>
        <v>-48929853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-48929853</v>
      </c>
      <c r="Y27" s="28">
        <f t="shared" si="1"/>
        <v>48929853</v>
      </c>
      <c r="Z27" s="29">
        <f>+IF(X27&lt;&gt;0,+(Y27/X27)*100,0)</f>
        <v>-100</v>
      </c>
      <c r="AA27" s="30">
        <f>SUM(AA21:AA26)</f>
        <v>-48929853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>
        <v>144</v>
      </c>
      <c r="F33" s="20">
        <v>144</v>
      </c>
      <c r="G33" s="20">
        <v>-12</v>
      </c>
      <c r="H33" s="36"/>
      <c r="I33" s="36"/>
      <c r="J33" s="36">
        <v>-12</v>
      </c>
      <c r="K33" s="20"/>
      <c r="L33" s="20"/>
      <c r="M33" s="20"/>
      <c r="N33" s="20"/>
      <c r="O33" s="36"/>
      <c r="P33" s="36"/>
      <c r="Q33" s="36"/>
      <c r="R33" s="20"/>
      <c r="S33" s="20"/>
      <c r="T33" s="20"/>
      <c r="U33" s="20"/>
      <c r="V33" s="36"/>
      <c r="W33" s="36">
        <v>-12</v>
      </c>
      <c r="X33" s="36"/>
      <c r="Y33" s="20">
        <v>-12</v>
      </c>
      <c r="Z33" s="21"/>
      <c r="AA33" s="22">
        <v>144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144</v>
      </c>
      <c r="F36" s="28">
        <f t="shared" si="2"/>
        <v>144</v>
      </c>
      <c r="G36" s="28">
        <f t="shared" si="2"/>
        <v>-12</v>
      </c>
      <c r="H36" s="28">
        <f t="shared" si="2"/>
        <v>0</v>
      </c>
      <c r="I36" s="28">
        <f t="shared" si="2"/>
        <v>0</v>
      </c>
      <c r="J36" s="28">
        <f t="shared" si="2"/>
        <v>-12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  <c r="O36" s="28">
        <f t="shared" si="2"/>
        <v>0</v>
      </c>
      <c r="P36" s="28">
        <f t="shared" si="2"/>
        <v>0</v>
      </c>
      <c r="Q36" s="28">
        <f t="shared" si="2"/>
        <v>0</v>
      </c>
      <c r="R36" s="28">
        <f t="shared" si="2"/>
        <v>0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-12</v>
      </c>
      <c r="X36" s="28">
        <f t="shared" si="2"/>
        <v>0</v>
      </c>
      <c r="Y36" s="28">
        <f t="shared" si="2"/>
        <v>-12</v>
      </c>
      <c r="Z36" s="29">
        <f>+IF(X36&lt;&gt;0,+(Y36/X36)*100,0)</f>
        <v>0</v>
      </c>
      <c r="AA36" s="30">
        <f>SUM(AA31:AA35)</f>
        <v>144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-1556588</v>
      </c>
      <c r="D38" s="32">
        <f>+D17+D27+D36</f>
        <v>0</v>
      </c>
      <c r="E38" s="33">
        <f t="shared" si="3"/>
        <v>-1118859297</v>
      </c>
      <c r="F38" s="2">
        <f t="shared" si="3"/>
        <v>-13038310</v>
      </c>
      <c r="G38" s="2">
        <f t="shared" si="3"/>
        <v>-12</v>
      </c>
      <c r="H38" s="2">
        <f t="shared" si="3"/>
        <v>0</v>
      </c>
      <c r="I38" s="2">
        <f t="shared" si="3"/>
        <v>0</v>
      </c>
      <c r="J38" s="2">
        <f t="shared" si="3"/>
        <v>-12</v>
      </c>
      <c r="K38" s="2">
        <f t="shared" si="3"/>
        <v>0</v>
      </c>
      <c r="L38" s="2">
        <f t="shared" si="3"/>
        <v>0</v>
      </c>
      <c r="M38" s="2">
        <f t="shared" si="3"/>
        <v>0</v>
      </c>
      <c r="N38" s="2">
        <f t="shared" si="3"/>
        <v>0</v>
      </c>
      <c r="O38" s="2">
        <f t="shared" si="3"/>
        <v>-61055397</v>
      </c>
      <c r="P38" s="2">
        <f t="shared" si="3"/>
        <v>957300</v>
      </c>
      <c r="Q38" s="2">
        <f t="shared" si="3"/>
        <v>-36595342</v>
      </c>
      <c r="R38" s="2">
        <f t="shared" si="3"/>
        <v>-96693439</v>
      </c>
      <c r="S38" s="2">
        <f t="shared" si="3"/>
        <v>-2503653</v>
      </c>
      <c r="T38" s="2">
        <f t="shared" si="3"/>
        <v>0</v>
      </c>
      <c r="U38" s="2">
        <f t="shared" si="3"/>
        <v>0</v>
      </c>
      <c r="V38" s="2">
        <f t="shared" si="3"/>
        <v>-2503653</v>
      </c>
      <c r="W38" s="2">
        <f t="shared" si="3"/>
        <v>-99197104</v>
      </c>
      <c r="X38" s="2">
        <f t="shared" si="3"/>
        <v>-13038454</v>
      </c>
      <c r="Y38" s="2">
        <f t="shared" si="3"/>
        <v>-86158650</v>
      </c>
      <c r="Z38" s="34">
        <f>+IF(X38&lt;&gt;0,+(Y38/X38)*100,0)</f>
        <v>660.8041873676128</v>
      </c>
      <c r="AA38" s="35">
        <f>+AA17+AA27+AA36</f>
        <v>-13038310</v>
      </c>
    </row>
    <row r="39" spans="1:27" ht="12.75">
      <c r="A39" s="23" t="s">
        <v>59</v>
      </c>
      <c r="B39" s="17"/>
      <c r="C39" s="32">
        <v>52323189</v>
      </c>
      <c r="D39" s="32"/>
      <c r="E39" s="33">
        <v>48</v>
      </c>
      <c r="F39" s="2"/>
      <c r="G39" s="2"/>
      <c r="H39" s="2">
        <f>+G40+H60</f>
        <v>-12</v>
      </c>
      <c r="I39" s="2">
        <f>+H40+I60</f>
        <v>-12</v>
      </c>
      <c r="J39" s="2">
        <f>+G39</f>
        <v>0</v>
      </c>
      <c r="K39" s="2">
        <f>+I40+K60</f>
        <v>-12</v>
      </c>
      <c r="L39" s="2">
        <f>+K40+L60</f>
        <v>-12</v>
      </c>
      <c r="M39" s="2">
        <f>+L40+M60</f>
        <v>-12</v>
      </c>
      <c r="N39" s="2">
        <f>+K39</f>
        <v>-12</v>
      </c>
      <c r="O39" s="2">
        <f>+M40+O60</f>
        <v>-12</v>
      </c>
      <c r="P39" s="2">
        <f>+O40+P60</f>
        <v>-61055409</v>
      </c>
      <c r="Q39" s="2">
        <f>+P40+Q60</f>
        <v>-60098109</v>
      </c>
      <c r="R39" s="2">
        <f>+O39</f>
        <v>-12</v>
      </c>
      <c r="S39" s="2">
        <f>+Q40+S60</f>
        <v>-96693451</v>
      </c>
      <c r="T39" s="2">
        <f>+S40+T60</f>
        <v>-99197104</v>
      </c>
      <c r="U39" s="2">
        <f>+T40+U60</f>
        <v>-99197104</v>
      </c>
      <c r="V39" s="2">
        <f>+S39</f>
        <v>-96693451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50766601</v>
      </c>
      <c r="D40" s="43">
        <f aca="true" t="shared" si="4" ref="D40:AA40">+D38+D39</f>
        <v>0</v>
      </c>
      <c r="E40" s="44">
        <f t="shared" si="4"/>
        <v>-1118859249</v>
      </c>
      <c r="F40" s="45">
        <f t="shared" si="4"/>
        <v>-13038310</v>
      </c>
      <c r="G40" s="45">
        <f t="shared" si="4"/>
        <v>-12</v>
      </c>
      <c r="H40" s="45">
        <f t="shared" si="4"/>
        <v>-12</v>
      </c>
      <c r="I40" s="45">
        <f t="shared" si="4"/>
        <v>-12</v>
      </c>
      <c r="J40" s="45">
        <f>+I40</f>
        <v>-12</v>
      </c>
      <c r="K40" s="45">
        <f t="shared" si="4"/>
        <v>-12</v>
      </c>
      <c r="L40" s="45">
        <f t="shared" si="4"/>
        <v>-12</v>
      </c>
      <c r="M40" s="45">
        <f t="shared" si="4"/>
        <v>-12</v>
      </c>
      <c r="N40" s="45">
        <f>+M40</f>
        <v>-12</v>
      </c>
      <c r="O40" s="45">
        <f t="shared" si="4"/>
        <v>-61055409</v>
      </c>
      <c r="P40" s="45">
        <f t="shared" si="4"/>
        <v>-60098109</v>
      </c>
      <c r="Q40" s="45">
        <f t="shared" si="4"/>
        <v>-96693451</v>
      </c>
      <c r="R40" s="45">
        <f>+Q40</f>
        <v>-96693451</v>
      </c>
      <c r="S40" s="45">
        <f t="shared" si="4"/>
        <v>-99197104</v>
      </c>
      <c r="T40" s="45">
        <f t="shared" si="4"/>
        <v>-99197104</v>
      </c>
      <c r="U40" s="45">
        <f t="shared" si="4"/>
        <v>-99197104</v>
      </c>
      <c r="V40" s="45">
        <f>+U40</f>
        <v>-99197104</v>
      </c>
      <c r="W40" s="45">
        <f>+V40</f>
        <v>-99197104</v>
      </c>
      <c r="X40" s="45">
        <f t="shared" si="4"/>
        <v>-13038454</v>
      </c>
      <c r="Y40" s="45">
        <f t="shared" si="4"/>
        <v>-86158650</v>
      </c>
      <c r="Z40" s="46">
        <f>+IF(X40&lt;&gt;0,+(Y40/X40)*100,0)</f>
        <v>660.8041873676128</v>
      </c>
      <c r="AA40" s="47">
        <f t="shared" si="4"/>
        <v>-13038310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3251270</v>
      </c>
      <c r="D6" s="18"/>
      <c r="E6" s="19">
        <v>16316</v>
      </c>
      <c r="F6" s="20">
        <v>16316</v>
      </c>
      <c r="G6" s="20">
        <v>373011</v>
      </c>
      <c r="H6" s="20"/>
      <c r="I6" s="20"/>
      <c r="J6" s="20">
        <v>373011</v>
      </c>
      <c r="K6" s="20">
        <v>261124</v>
      </c>
      <c r="L6" s="20"/>
      <c r="M6" s="20"/>
      <c r="N6" s="20">
        <v>261124</v>
      </c>
      <c r="O6" s="20">
        <v>274058</v>
      </c>
      <c r="P6" s="20">
        <v>698555</v>
      </c>
      <c r="Q6" s="20"/>
      <c r="R6" s="20">
        <v>972613</v>
      </c>
      <c r="S6" s="20">
        <v>274237</v>
      </c>
      <c r="T6" s="20">
        <v>148734</v>
      </c>
      <c r="U6" s="20"/>
      <c r="V6" s="20">
        <v>422971</v>
      </c>
      <c r="W6" s="20">
        <v>2029719</v>
      </c>
      <c r="X6" s="20">
        <v>16316</v>
      </c>
      <c r="Y6" s="20">
        <v>2013403</v>
      </c>
      <c r="Z6" s="21">
        <v>12340.05</v>
      </c>
      <c r="AA6" s="22">
        <v>16316</v>
      </c>
    </row>
    <row r="7" spans="1:27" ht="12.75">
      <c r="A7" s="23" t="s">
        <v>34</v>
      </c>
      <c r="B7" s="17"/>
      <c r="C7" s="18">
        <v>3459360</v>
      </c>
      <c r="D7" s="18"/>
      <c r="E7" s="19">
        <v>61126</v>
      </c>
      <c r="F7" s="20">
        <v>61126</v>
      </c>
      <c r="G7" s="20">
        <v>734134</v>
      </c>
      <c r="H7" s="20"/>
      <c r="I7" s="20"/>
      <c r="J7" s="20">
        <v>734134</v>
      </c>
      <c r="K7" s="20">
        <v>1061239</v>
      </c>
      <c r="L7" s="20"/>
      <c r="M7" s="20"/>
      <c r="N7" s="20">
        <v>1061239</v>
      </c>
      <c r="O7" s="20">
        <v>358568</v>
      </c>
      <c r="P7" s="20">
        <v>894260</v>
      </c>
      <c r="Q7" s="20"/>
      <c r="R7" s="20">
        <v>1252828</v>
      </c>
      <c r="S7" s="20">
        <v>619771</v>
      </c>
      <c r="T7" s="20">
        <v>538401</v>
      </c>
      <c r="U7" s="20"/>
      <c r="V7" s="20">
        <v>1158172</v>
      </c>
      <c r="W7" s="20">
        <v>4206373</v>
      </c>
      <c r="X7" s="20">
        <v>61126</v>
      </c>
      <c r="Y7" s="20">
        <v>4145247</v>
      </c>
      <c r="Z7" s="21">
        <v>6781.48</v>
      </c>
      <c r="AA7" s="22">
        <v>61126</v>
      </c>
    </row>
    <row r="8" spans="1:27" ht="12.75">
      <c r="A8" s="23" t="s">
        <v>35</v>
      </c>
      <c r="B8" s="17"/>
      <c r="C8" s="18">
        <v>1623772</v>
      </c>
      <c r="D8" s="18"/>
      <c r="E8" s="19">
        <v>54952599</v>
      </c>
      <c r="F8" s="20">
        <v>54952599</v>
      </c>
      <c r="G8" s="20">
        <v>361752</v>
      </c>
      <c r="H8" s="20"/>
      <c r="I8" s="20"/>
      <c r="J8" s="20">
        <v>361752</v>
      </c>
      <c r="K8" s="20">
        <v>100768</v>
      </c>
      <c r="L8" s="20"/>
      <c r="M8" s="20"/>
      <c r="N8" s="20">
        <v>100768</v>
      </c>
      <c r="O8" s="20">
        <v>42389</v>
      </c>
      <c r="P8" s="20">
        <v>76992</v>
      </c>
      <c r="Q8" s="20"/>
      <c r="R8" s="20">
        <v>119381</v>
      </c>
      <c r="S8" s="20">
        <v>34299</v>
      </c>
      <c r="T8" s="20">
        <v>47785</v>
      </c>
      <c r="U8" s="20"/>
      <c r="V8" s="20">
        <v>82084</v>
      </c>
      <c r="W8" s="20">
        <v>663985</v>
      </c>
      <c r="X8" s="20">
        <v>54952599</v>
      </c>
      <c r="Y8" s="20">
        <v>-54288614</v>
      </c>
      <c r="Z8" s="21">
        <v>-98.79</v>
      </c>
      <c r="AA8" s="22">
        <v>54952599</v>
      </c>
    </row>
    <row r="9" spans="1:27" ht="12.75">
      <c r="A9" s="23" t="s">
        <v>36</v>
      </c>
      <c r="B9" s="17" t="s">
        <v>6</v>
      </c>
      <c r="C9" s="18">
        <v>44244337</v>
      </c>
      <c r="D9" s="18"/>
      <c r="E9" s="19">
        <v>72021000</v>
      </c>
      <c r="F9" s="20">
        <v>72021000</v>
      </c>
      <c r="G9" s="20">
        <v>21578000</v>
      </c>
      <c r="H9" s="20"/>
      <c r="I9" s="20"/>
      <c r="J9" s="20">
        <v>21578000</v>
      </c>
      <c r="K9" s="20"/>
      <c r="L9" s="20"/>
      <c r="M9" s="20"/>
      <c r="N9" s="20"/>
      <c r="O9" s="20"/>
      <c r="P9" s="20">
        <v>300000</v>
      </c>
      <c r="Q9" s="20"/>
      <c r="R9" s="20">
        <v>300000</v>
      </c>
      <c r="S9" s="20"/>
      <c r="T9" s="20">
        <v>16152446</v>
      </c>
      <c r="U9" s="20"/>
      <c r="V9" s="20">
        <v>16152446</v>
      </c>
      <c r="W9" s="20">
        <v>38030446</v>
      </c>
      <c r="X9" s="20">
        <v>72021000</v>
      </c>
      <c r="Y9" s="20">
        <v>-33990554</v>
      </c>
      <c r="Z9" s="21">
        <v>-47.2</v>
      </c>
      <c r="AA9" s="22">
        <v>72021000</v>
      </c>
    </row>
    <row r="10" spans="1:27" ht="12.75">
      <c r="A10" s="23" t="s">
        <v>37</v>
      </c>
      <c r="B10" s="17" t="s">
        <v>6</v>
      </c>
      <c r="C10" s="18">
        <v>19581000</v>
      </c>
      <c r="D10" s="18"/>
      <c r="E10" s="19">
        <v>80202000</v>
      </c>
      <c r="F10" s="20">
        <v>80202000</v>
      </c>
      <c r="G10" s="20"/>
      <c r="H10" s="20"/>
      <c r="I10" s="20"/>
      <c r="J10" s="20"/>
      <c r="K10" s="20"/>
      <c r="L10" s="20"/>
      <c r="M10" s="20"/>
      <c r="N10" s="20"/>
      <c r="O10" s="20"/>
      <c r="P10" s="20">
        <v>2000000</v>
      </c>
      <c r="Q10" s="20"/>
      <c r="R10" s="20">
        <v>2000000</v>
      </c>
      <c r="S10" s="20"/>
      <c r="T10" s="20"/>
      <c r="U10" s="20"/>
      <c r="V10" s="20"/>
      <c r="W10" s="20">
        <v>2000000</v>
      </c>
      <c r="X10" s="20">
        <v>80202000</v>
      </c>
      <c r="Y10" s="20">
        <v>-78202000</v>
      </c>
      <c r="Z10" s="21">
        <v>-97.51</v>
      </c>
      <c r="AA10" s="22">
        <v>80202000</v>
      </c>
    </row>
    <row r="11" spans="1:27" ht="12.75">
      <c r="A11" s="23" t="s">
        <v>38</v>
      </c>
      <c r="B11" s="17"/>
      <c r="C11" s="18">
        <v>369636</v>
      </c>
      <c r="D11" s="18"/>
      <c r="E11" s="19"/>
      <c r="F11" s="20"/>
      <c r="G11" s="20">
        <v>1091</v>
      </c>
      <c r="H11" s="20"/>
      <c r="I11" s="20"/>
      <c r="J11" s="20">
        <v>1091</v>
      </c>
      <c r="K11" s="20"/>
      <c r="L11" s="20"/>
      <c r="M11" s="20"/>
      <c r="N11" s="20"/>
      <c r="O11" s="20">
        <v>15624</v>
      </c>
      <c r="P11" s="20">
        <v>4991</v>
      </c>
      <c r="Q11" s="20"/>
      <c r="R11" s="20">
        <v>20615</v>
      </c>
      <c r="S11" s="20">
        <v>38516</v>
      </c>
      <c r="T11" s="20">
        <v>54581</v>
      </c>
      <c r="U11" s="20"/>
      <c r="V11" s="20">
        <v>93097</v>
      </c>
      <c r="W11" s="20">
        <v>114803</v>
      </c>
      <c r="X11" s="20"/>
      <c r="Y11" s="20">
        <v>114803</v>
      </c>
      <c r="Z11" s="21"/>
      <c r="AA11" s="22"/>
    </row>
    <row r="12" spans="1:27" ht="12.75">
      <c r="A12" s="23" t="s">
        <v>39</v>
      </c>
      <c r="B12" s="17"/>
      <c r="C12" s="18">
        <v>11818</v>
      </c>
      <c r="D12" s="18"/>
      <c r="E12" s="19">
        <v>10000</v>
      </c>
      <c r="F12" s="20">
        <v>10000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10000</v>
      </c>
      <c r="Y12" s="20">
        <v>-10000</v>
      </c>
      <c r="Z12" s="21">
        <v>-100</v>
      </c>
      <c r="AA12" s="22">
        <v>10000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-145189398</v>
      </c>
      <c r="D14" s="18"/>
      <c r="E14" s="19">
        <v>-160204512</v>
      </c>
      <c r="F14" s="20">
        <v>-160204512</v>
      </c>
      <c r="G14" s="20">
        <v>-10086416</v>
      </c>
      <c r="H14" s="20"/>
      <c r="I14" s="20"/>
      <c r="J14" s="20">
        <v>-10086416</v>
      </c>
      <c r="K14" s="20"/>
      <c r="L14" s="20"/>
      <c r="M14" s="20"/>
      <c r="N14" s="20"/>
      <c r="O14" s="20">
        <v>-7955761</v>
      </c>
      <c r="P14" s="20">
        <v>-9775569</v>
      </c>
      <c r="Q14" s="20"/>
      <c r="R14" s="20">
        <v>-17731330</v>
      </c>
      <c r="S14" s="20">
        <v>-7819652</v>
      </c>
      <c r="T14" s="20">
        <v>-8335850</v>
      </c>
      <c r="U14" s="20"/>
      <c r="V14" s="20">
        <v>-16155502</v>
      </c>
      <c r="W14" s="20">
        <v>-43973248</v>
      </c>
      <c r="X14" s="20">
        <v>-160204512</v>
      </c>
      <c r="Y14" s="20">
        <v>116231264</v>
      </c>
      <c r="Z14" s="21">
        <v>-72.55</v>
      </c>
      <c r="AA14" s="22">
        <v>-160204512</v>
      </c>
    </row>
    <row r="15" spans="1:27" ht="12.75">
      <c r="A15" s="23" t="s">
        <v>42</v>
      </c>
      <c r="B15" s="17"/>
      <c r="C15" s="18">
        <v>-9886944</v>
      </c>
      <c r="D15" s="18"/>
      <c r="E15" s="19">
        <v>-5368908</v>
      </c>
      <c r="F15" s="20">
        <v>-5368908</v>
      </c>
      <c r="G15" s="20">
        <v>-20422</v>
      </c>
      <c r="H15" s="20"/>
      <c r="I15" s="20"/>
      <c r="J15" s="20">
        <v>-20422</v>
      </c>
      <c r="K15" s="20"/>
      <c r="L15" s="20"/>
      <c r="M15" s="20"/>
      <c r="N15" s="20"/>
      <c r="O15" s="20">
        <v>-1220</v>
      </c>
      <c r="P15" s="20">
        <v>-5414</v>
      </c>
      <c r="Q15" s="20"/>
      <c r="R15" s="20">
        <v>-6634</v>
      </c>
      <c r="S15" s="20"/>
      <c r="T15" s="20">
        <v>-2662</v>
      </c>
      <c r="U15" s="20"/>
      <c r="V15" s="20">
        <v>-2662</v>
      </c>
      <c r="W15" s="20">
        <v>-29718</v>
      </c>
      <c r="X15" s="20">
        <v>-5368908</v>
      </c>
      <c r="Y15" s="20">
        <v>5339190</v>
      </c>
      <c r="Z15" s="21">
        <v>-99.45</v>
      </c>
      <c r="AA15" s="22">
        <v>-5368908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-82535149</v>
      </c>
      <c r="D17" s="26">
        <f>SUM(D6:D16)</f>
        <v>0</v>
      </c>
      <c r="E17" s="27">
        <f t="shared" si="0"/>
        <v>41689621</v>
      </c>
      <c r="F17" s="28">
        <f t="shared" si="0"/>
        <v>41689621</v>
      </c>
      <c r="G17" s="28">
        <f t="shared" si="0"/>
        <v>12941150</v>
      </c>
      <c r="H17" s="28">
        <f t="shared" si="0"/>
        <v>0</v>
      </c>
      <c r="I17" s="28">
        <f t="shared" si="0"/>
        <v>0</v>
      </c>
      <c r="J17" s="28">
        <f t="shared" si="0"/>
        <v>12941150</v>
      </c>
      <c r="K17" s="28">
        <f t="shared" si="0"/>
        <v>1423131</v>
      </c>
      <c r="L17" s="28">
        <f t="shared" si="0"/>
        <v>0</v>
      </c>
      <c r="M17" s="28">
        <f t="shared" si="0"/>
        <v>0</v>
      </c>
      <c r="N17" s="28">
        <f t="shared" si="0"/>
        <v>1423131</v>
      </c>
      <c r="O17" s="28">
        <f t="shared" si="0"/>
        <v>-7266342</v>
      </c>
      <c r="P17" s="28">
        <f t="shared" si="0"/>
        <v>-5806185</v>
      </c>
      <c r="Q17" s="28">
        <f t="shared" si="0"/>
        <v>0</v>
      </c>
      <c r="R17" s="28">
        <f t="shared" si="0"/>
        <v>-13072527</v>
      </c>
      <c r="S17" s="28">
        <f t="shared" si="0"/>
        <v>-6852829</v>
      </c>
      <c r="T17" s="28">
        <f t="shared" si="0"/>
        <v>8603435</v>
      </c>
      <c r="U17" s="28">
        <f t="shared" si="0"/>
        <v>0</v>
      </c>
      <c r="V17" s="28">
        <f t="shared" si="0"/>
        <v>1750606</v>
      </c>
      <c r="W17" s="28">
        <f t="shared" si="0"/>
        <v>3042360</v>
      </c>
      <c r="X17" s="28">
        <f t="shared" si="0"/>
        <v>41689621</v>
      </c>
      <c r="Y17" s="28">
        <f t="shared" si="0"/>
        <v>-38647261</v>
      </c>
      <c r="Z17" s="29">
        <f>+IF(X17&lt;&gt;0,+(Y17/X17)*100,0)</f>
        <v>-92.70235630110429</v>
      </c>
      <c r="AA17" s="30">
        <f>SUM(AA6:AA16)</f>
        <v>41689621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10000</v>
      </c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-394315</v>
      </c>
      <c r="D24" s="18"/>
      <c r="E24" s="19">
        <v>394315</v>
      </c>
      <c r="F24" s="20">
        <v>394315</v>
      </c>
      <c r="G24" s="20">
        <v>-394315</v>
      </c>
      <c r="H24" s="20">
        <v>394315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>
        <v>394315</v>
      </c>
      <c r="Y24" s="20">
        <v>-394315</v>
      </c>
      <c r="Z24" s="21">
        <v>-100</v>
      </c>
      <c r="AA24" s="22">
        <v>394315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-36258685</v>
      </c>
      <c r="D26" s="18"/>
      <c r="E26" s="19">
        <v>-79302450</v>
      </c>
      <c r="F26" s="20">
        <v>-79302450</v>
      </c>
      <c r="G26" s="20">
        <v>-8584308</v>
      </c>
      <c r="H26" s="20"/>
      <c r="I26" s="20"/>
      <c r="J26" s="20">
        <v>-8584308</v>
      </c>
      <c r="K26" s="20"/>
      <c r="L26" s="20"/>
      <c r="M26" s="20"/>
      <c r="N26" s="20"/>
      <c r="O26" s="20">
        <v>-2998643</v>
      </c>
      <c r="P26" s="20">
        <v>-3510076</v>
      </c>
      <c r="Q26" s="20"/>
      <c r="R26" s="20">
        <v>-6508719</v>
      </c>
      <c r="S26" s="20">
        <v>-10738072</v>
      </c>
      <c r="T26" s="20">
        <v>-6527717</v>
      </c>
      <c r="U26" s="20"/>
      <c r="V26" s="20">
        <v>-17265789</v>
      </c>
      <c r="W26" s="20">
        <v>-32358816</v>
      </c>
      <c r="X26" s="20">
        <v>-79302450</v>
      </c>
      <c r="Y26" s="20">
        <v>46943634</v>
      </c>
      <c r="Z26" s="21">
        <v>-59.2</v>
      </c>
      <c r="AA26" s="22">
        <v>-79302450</v>
      </c>
    </row>
    <row r="27" spans="1:27" ht="12.75">
      <c r="A27" s="24" t="s">
        <v>51</v>
      </c>
      <c r="B27" s="25"/>
      <c r="C27" s="26">
        <f aca="true" t="shared" si="1" ref="C27:Y27">SUM(C21:C26)</f>
        <v>-36643000</v>
      </c>
      <c r="D27" s="26">
        <f>SUM(D21:D26)</f>
        <v>0</v>
      </c>
      <c r="E27" s="27">
        <f t="shared" si="1"/>
        <v>-78908135</v>
      </c>
      <c r="F27" s="28">
        <f t="shared" si="1"/>
        <v>-78908135</v>
      </c>
      <c r="G27" s="28">
        <f t="shared" si="1"/>
        <v>-8978623</v>
      </c>
      <c r="H27" s="28">
        <f t="shared" si="1"/>
        <v>394315</v>
      </c>
      <c r="I27" s="28">
        <f t="shared" si="1"/>
        <v>0</v>
      </c>
      <c r="J27" s="28">
        <f t="shared" si="1"/>
        <v>-8584308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-2998643</v>
      </c>
      <c r="P27" s="28">
        <f t="shared" si="1"/>
        <v>-3510076</v>
      </c>
      <c r="Q27" s="28">
        <f t="shared" si="1"/>
        <v>0</v>
      </c>
      <c r="R27" s="28">
        <f t="shared" si="1"/>
        <v>-6508719</v>
      </c>
      <c r="S27" s="28">
        <f t="shared" si="1"/>
        <v>-10738072</v>
      </c>
      <c r="T27" s="28">
        <f t="shared" si="1"/>
        <v>-6527717</v>
      </c>
      <c r="U27" s="28">
        <f t="shared" si="1"/>
        <v>0</v>
      </c>
      <c r="V27" s="28">
        <f t="shared" si="1"/>
        <v>-17265789</v>
      </c>
      <c r="W27" s="28">
        <f t="shared" si="1"/>
        <v>-32358816</v>
      </c>
      <c r="X27" s="28">
        <f t="shared" si="1"/>
        <v>-78908135</v>
      </c>
      <c r="Y27" s="28">
        <f t="shared" si="1"/>
        <v>46549319</v>
      </c>
      <c r="Z27" s="29">
        <f>+IF(X27&lt;&gt;0,+(Y27/X27)*100,0)</f>
        <v>-58.99178709520888</v>
      </c>
      <c r="AA27" s="30">
        <f>SUM(AA21:AA26)</f>
        <v>-78908135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704966</v>
      </c>
      <c r="D33" s="18"/>
      <c r="E33" s="19">
        <v>-704966</v>
      </c>
      <c r="F33" s="20">
        <v>-704966</v>
      </c>
      <c r="G33" s="20">
        <v>704045</v>
      </c>
      <c r="H33" s="36">
        <v>-704045</v>
      </c>
      <c r="I33" s="36"/>
      <c r="J33" s="36"/>
      <c r="K33" s="20">
        <v>3308</v>
      </c>
      <c r="L33" s="20">
        <v>-3308</v>
      </c>
      <c r="M33" s="20"/>
      <c r="N33" s="20"/>
      <c r="O33" s="36">
        <v>1655</v>
      </c>
      <c r="P33" s="36">
        <v>7012</v>
      </c>
      <c r="Q33" s="36">
        <v>-8667</v>
      </c>
      <c r="R33" s="20"/>
      <c r="S33" s="20">
        <v>1376</v>
      </c>
      <c r="T33" s="20">
        <v>375</v>
      </c>
      <c r="U33" s="20">
        <v>-1751</v>
      </c>
      <c r="V33" s="36"/>
      <c r="W33" s="36"/>
      <c r="X33" s="36">
        <v>-704966</v>
      </c>
      <c r="Y33" s="20">
        <v>704966</v>
      </c>
      <c r="Z33" s="21">
        <v>-100</v>
      </c>
      <c r="AA33" s="22">
        <v>-704966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704966</v>
      </c>
      <c r="D36" s="26">
        <f>SUM(D31:D35)</f>
        <v>0</v>
      </c>
      <c r="E36" s="27">
        <f t="shared" si="2"/>
        <v>-704966</v>
      </c>
      <c r="F36" s="28">
        <f t="shared" si="2"/>
        <v>-704966</v>
      </c>
      <c r="G36" s="28">
        <f t="shared" si="2"/>
        <v>704045</v>
      </c>
      <c r="H36" s="28">
        <f t="shared" si="2"/>
        <v>-704045</v>
      </c>
      <c r="I36" s="28">
        <f t="shared" si="2"/>
        <v>0</v>
      </c>
      <c r="J36" s="28">
        <f t="shared" si="2"/>
        <v>0</v>
      </c>
      <c r="K36" s="28">
        <f t="shared" si="2"/>
        <v>3308</v>
      </c>
      <c r="L36" s="28">
        <f t="shared" si="2"/>
        <v>-3308</v>
      </c>
      <c r="M36" s="28">
        <f t="shared" si="2"/>
        <v>0</v>
      </c>
      <c r="N36" s="28">
        <f t="shared" si="2"/>
        <v>0</v>
      </c>
      <c r="O36" s="28">
        <f t="shared" si="2"/>
        <v>1655</v>
      </c>
      <c r="P36" s="28">
        <f t="shared" si="2"/>
        <v>7012</v>
      </c>
      <c r="Q36" s="28">
        <f t="shared" si="2"/>
        <v>-8667</v>
      </c>
      <c r="R36" s="28">
        <f t="shared" si="2"/>
        <v>0</v>
      </c>
      <c r="S36" s="28">
        <f t="shared" si="2"/>
        <v>1376</v>
      </c>
      <c r="T36" s="28">
        <f t="shared" si="2"/>
        <v>375</v>
      </c>
      <c r="U36" s="28">
        <f t="shared" si="2"/>
        <v>-1751</v>
      </c>
      <c r="V36" s="28">
        <f t="shared" si="2"/>
        <v>0</v>
      </c>
      <c r="W36" s="28">
        <f t="shared" si="2"/>
        <v>0</v>
      </c>
      <c r="X36" s="28">
        <f t="shared" si="2"/>
        <v>-704966</v>
      </c>
      <c r="Y36" s="28">
        <f t="shared" si="2"/>
        <v>704966</v>
      </c>
      <c r="Z36" s="29">
        <f>+IF(X36&lt;&gt;0,+(Y36/X36)*100,0)</f>
        <v>-100</v>
      </c>
      <c r="AA36" s="30">
        <f>SUM(AA31:AA35)</f>
        <v>-704966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-118473183</v>
      </c>
      <c r="D38" s="32">
        <f>+D17+D27+D36</f>
        <v>0</v>
      </c>
      <c r="E38" s="33">
        <f t="shared" si="3"/>
        <v>-37923480</v>
      </c>
      <c r="F38" s="2">
        <f t="shared" si="3"/>
        <v>-37923480</v>
      </c>
      <c r="G38" s="2">
        <f t="shared" si="3"/>
        <v>4666572</v>
      </c>
      <c r="H38" s="2">
        <f t="shared" si="3"/>
        <v>-309730</v>
      </c>
      <c r="I38" s="2">
        <f t="shared" si="3"/>
        <v>0</v>
      </c>
      <c r="J38" s="2">
        <f t="shared" si="3"/>
        <v>4356842</v>
      </c>
      <c r="K38" s="2">
        <f t="shared" si="3"/>
        <v>1426439</v>
      </c>
      <c r="L38" s="2">
        <f t="shared" si="3"/>
        <v>-3308</v>
      </c>
      <c r="M38" s="2">
        <f t="shared" si="3"/>
        <v>0</v>
      </c>
      <c r="N38" s="2">
        <f t="shared" si="3"/>
        <v>1423131</v>
      </c>
      <c r="O38" s="2">
        <f t="shared" si="3"/>
        <v>-10263330</v>
      </c>
      <c r="P38" s="2">
        <f t="shared" si="3"/>
        <v>-9309249</v>
      </c>
      <c r="Q38" s="2">
        <f t="shared" si="3"/>
        <v>-8667</v>
      </c>
      <c r="R38" s="2">
        <f t="shared" si="3"/>
        <v>-19581246</v>
      </c>
      <c r="S38" s="2">
        <f t="shared" si="3"/>
        <v>-17589525</v>
      </c>
      <c r="T38" s="2">
        <f t="shared" si="3"/>
        <v>2076093</v>
      </c>
      <c r="U38" s="2">
        <f t="shared" si="3"/>
        <v>-1751</v>
      </c>
      <c r="V38" s="2">
        <f t="shared" si="3"/>
        <v>-15515183</v>
      </c>
      <c r="W38" s="2">
        <f t="shared" si="3"/>
        <v>-29316456</v>
      </c>
      <c r="X38" s="2">
        <f t="shared" si="3"/>
        <v>-37923480</v>
      </c>
      <c r="Y38" s="2">
        <f t="shared" si="3"/>
        <v>8607024</v>
      </c>
      <c r="Z38" s="34">
        <f>+IF(X38&lt;&gt;0,+(Y38/X38)*100,0)</f>
        <v>-22.695765262048738</v>
      </c>
      <c r="AA38" s="35">
        <f>+AA17+AA27+AA36</f>
        <v>-37923480</v>
      </c>
    </row>
    <row r="39" spans="1:27" ht="12.75">
      <c r="A39" s="23" t="s">
        <v>59</v>
      </c>
      <c r="B39" s="17"/>
      <c r="C39" s="32">
        <v>4805313</v>
      </c>
      <c r="D39" s="32"/>
      <c r="E39" s="33"/>
      <c r="F39" s="2"/>
      <c r="G39" s="2">
        <v>8710407</v>
      </c>
      <c r="H39" s="2">
        <f>+G40+H60</f>
        <v>13376979</v>
      </c>
      <c r="I39" s="2">
        <f>+H40+I60</f>
        <v>13067249</v>
      </c>
      <c r="J39" s="2">
        <f>+G39</f>
        <v>8710407</v>
      </c>
      <c r="K39" s="2">
        <f>+I40+K60</f>
        <v>13067249</v>
      </c>
      <c r="L39" s="2">
        <f>+K40+L60</f>
        <v>14493688</v>
      </c>
      <c r="M39" s="2">
        <f>+L40+M60</f>
        <v>14490380</v>
      </c>
      <c r="N39" s="2">
        <f>+K39</f>
        <v>13067249</v>
      </c>
      <c r="O39" s="2">
        <f>+M40+O60</f>
        <v>14490380</v>
      </c>
      <c r="P39" s="2">
        <f>+O40+P60</f>
        <v>4227050</v>
      </c>
      <c r="Q39" s="2">
        <f>+P40+Q60</f>
        <v>-5082199</v>
      </c>
      <c r="R39" s="2">
        <f>+O39</f>
        <v>14490380</v>
      </c>
      <c r="S39" s="2">
        <f>+Q40+S60</f>
        <v>-5090866</v>
      </c>
      <c r="T39" s="2">
        <f>+S40+T60</f>
        <v>-22680391</v>
      </c>
      <c r="U39" s="2">
        <f>+T40+U60</f>
        <v>-20604298</v>
      </c>
      <c r="V39" s="2">
        <f>+S39</f>
        <v>-5090866</v>
      </c>
      <c r="W39" s="2">
        <f>+G39</f>
        <v>8710407</v>
      </c>
      <c r="X39" s="2"/>
      <c r="Y39" s="2">
        <f>+W39-X39</f>
        <v>8710407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-113667870</v>
      </c>
      <c r="D40" s="43">
        <f aca="true" t="shared" si="4" ref="D40:AA40">+D38+D39</f>
        <v>0</v>
      </c>
      <c r="E40" s="44">
        <f t="shared" si="4"/>
        <v>-37923480</v>
      </c>
      <c r="F40" s="45">
        <f t="shared" si="4"/>
        <v>-37923480</v>
      </c>
      <c r="G40" s="45">
        <f t="shared" si="4"/>
        <v>13376979</v>
      </c>
      <c r="H40" s="45">
        <f t="shared" si="4"/>
        <v>13067249</v>
      </c>
      <c r="I40" s="45">
        <f t="shared" si="4"/>
        <v>13067249</v>
      </c>
      <c r="J40" s="45">
        <f>+I40</f>
        <v>13067249</v>
      </c>
      <c r="K40" s="45">
        <f t="shared" si="4"/>
        <v>14493688</v>
      </c>
      <c r="L40" s="45">
        <f t="shared" si="4"/>
        <v>14490380</v>
      </c>
      <c r="M40" s="45">
        <f t="shared" si="4"/>
        <v>14490380</v>
      </c>
      <c r="N40" s="45">
        <f>+M40</f>
        <v>14490380</v>
      </c>
      <c r="O40" s="45">
        <f t="shared" si="4"/>
        <v>4227050</v>
      </c>
      <c r="P40" s="45">
        <f t="shared" si="4"/>
        <v>-5082199</v>
      </c>
      <c r="Q40" s="45">
        <f t="shared" si="4"/>
        <v>-5090866</v>
      </c>
      <c r="R40" s="45">
        <f>+Q40</f>
        <v>-5090866</v>
      </c>
      <c r="S40" s="45">
        <f t="shared" si="4"/>
        <v>-22680391</v>
      </c>
      <c r="T40" s="45">
        <f t="shared" si="4"/>
        <v>-20604298</v>
      </c>
      <c r="U40" s="45">
        <f t="shared" si="4"/>
        <v>-20606049</v>
      </c>
      <c r="V40" s="45">
        <f>+U40</f>
        <v>-20606049</v>
      </c>
      <c r="W40" s="45">
        <f>+V40</f>
        <v>-20606049</v>
      </c>
      <c r="X40" s="45">
        <f t="shared" si="4"/>
        <v>-37923480</v>
      </c>
      <c r="Y40" s="45">
        <f t="shared" si="4"/>
        <v>17317431</v>
      </c>
      <c r="Z40" s="46">
        <f>+IF(X40&lt;&gt;0,+(Y40/X40)*100,0)</f>
        <v>-45.664139999810146</v>
      </c>
      <c r="AA40" s="47">
        <f t="shared" si="4"/>
        <v>-37923480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8710407</v>
      </c>
      <c r="J60">
        <v>8710407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>
        <v>66462999</v>
      </c>
      <c r="F9" s="20"/>
      <c r="G9" s="20">
        <v>10000000</v>
      </c>
      <c r="H9" s="20"/>
      <c r="I9" s="20"/>
      <c r="J9" s="20">
        <v>10000000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10000000</v>
      </c>
      <c r="X9" s="20"/>
      <c r="Y9" s="20">
        <v>10000000</v>
      </c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>
        <v>2277000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-58825767</v>
      </c>
      <c r="D14" s="18"/>
      <c r="E14" s="19">
        <v>-64871832</v>
      </c>
      <c r="F14" s="20">
        <v>-67808246</v>
      </c>
      <c r="G14" s="20">
        <v>-4315508</v>
      </c>
      <c r="H14" s="20">
        <v>-4998103</v>
      </c>
      <c r="I14" s="20">
        <v>-4137096</v>
      </c>
      <c r="J14" s="20">
        <v>-13450707</v>
      </c>
      <c r="K14" s="20">
        <v>-4267411</v>
      </c>
      <c r="L14" s="20"/>
      <c r="M14" s="20">
        <v>-4509947</v>
      </c>
      <c r="N14" s="20">
        <v>-8777358</v>
      </c>
      <c r="O14" s="20">
        <v>-3315889</v>
      </c>
      <c r="P14" s="20">
        <v>-4646019</v>
      </c>
      <c r="Q14" s="20">
        <v>-43653195</v>
      </c>
      <c r="R14" s="20">
        <v>-51615103</v>
      </c>
      <c r="S14" s="20">
        <v>-4785442</v>
      </c>
      <c r="T14" s="20">
        <v>-4540582</v>
      </c>
      <c r="U14" s="20">
        <v>-4439609</v>
      </c>
      <c r="V14" s="20">
        <v>-13765633</v>
      </c>
      <c r="W14" s="20">
        <v>-87608801</v>
      </c>
      <c r="X14" s="20">
        <v>-67808246</v>
      </c>
      <c r="Y14" s="20">
        <v>-19800555</v>
      </c>
      <c r="Z14" s="21">
        <v>29.2</v>
      </c>
      <c r="AA14" s="22">
        <v>-67808246</v>
      </c>
    </row>
    <row r="15" spans="1:27" ht="12.75">
      <c r="A15" s="23" t="s">
        <v>42</v>
      </c>
      <c r="B15" s="17"/>
      <c r="C15" s="18">
        <v>-323416</v>
      </c>
      <c r="D15" s="18"/>
      <c r="E15" s="19">
        <v>-310000</v>
      </c>
      <c r="F15" s="20">
        <v>-155000</v>
      </c>
      <c r="G15" s="20">
        <v>-222</v>
      </c>
      <c r="H15" s="20"/>
      <c r="I15" s="20"/>
      <c r="J15" s="20">
        <v>-222</v>
      </c>
      <c r="K15" s="20"/>
      <c r="L15" s="20"/>
      <c r="M15" s="20">
        <v>-1</v>
      </c>
      <c r="N15" s="20">
        <v>-1</v>
      </c>
      <c r="O15" s="20"/>
      <c r="P15" s="20">
        <v>-13065</v>
      </c>
      <c r="Q15" s="20">
        <v>9648</v>
      </c>
      <c r="R15" s="20">
        <v>-3417</v>
      </c>
      <c r="S15" s="20">
        <v>-22367</v>
      </c>
      <c r="T15" s="20">
        <v>-10238</v>
      </c>
      <c r="U15" s="20">
        <v>-60</v>
      </c>
      <c r="V15" s="20">
        <v>-32665</v>
      </c>
      <c r="W15" s="20">
        <v>-36305</v>
      </c>
      <c r="X15" s="20">
        <v>-155000</v>
      </c>
      <c r="Y15" s="20">
        <v>118695</v>
      </c>
      <c r="Z15" s="21">
        <v>-76.58</v>
      </c>
      <c r="AA15" s="22">
        <v>-155000</v>
      </c>
    </row>
    <row r="16" spans="1:27" ht="12.75">
      <c r="A16" s="23" t="s">
        <v>43</v>
      </c>
      <c r="B16" s="17" t="s">
        <v>6</v>
      </c>
      <c r="C16" s="18">
        <v>-37004</v>
      </c>
      <c r="D16" s="18"/>
      <c r="E16" s="19">
        <v>-965000</v>
      </c>
      <c r="F16" s="20">
        <v>-56800</v>
      </c>
      <c r="G16" s="20">
        <v>-21153</v>
      </c>
      <c r="H16" s="20">
        <v>-4241</v>
      </c>
      <c r="I16" s="20"/>
      <c r="J16" s="20">
        <v>-25394</v>
      </c>
      <c r="K16" s="20"/>
      <c r="L16" s="20"/>
      <c r="M16" s="20"/>
      <c r="N16" s="20"/>
      <c r="O16" s="20">
        <v>-2264</v>
      </c>
      <c r="P16" s="20">
        <v>-173</v>
      </c>
      <c r="Q16" s="20">
        <v>-82979</v>
      </c>
      <c r="R16" s="20">
        <v>-85416</v>
      </c>
      <c r="S16" s="20"/>
      <c r="T16" s="20"/>
      <c r="U16" s="20"/>
      <c r="V16" s="20"/>
      <c r="W16" s="20">
        <v>-110810</v>
      </c>
      <c r="X16" s="20">
        <v>-56800</v>
      </c>
      <c r="Y16" s="20">
        <v>-54010</v>
      </c>
      <c r="Z16" s="21">
        <v>95.09</v>
      </c>
      <c r="AA16" s="22">
        <v>-56800</v>
      </c>
    </row>
    <row r="17" spans="1:27" ht="12.75">
      <c r="A17" s="24" t="s">
        <v>44</v>
      </c>
      <c r="B17" s="25"/>
      <c r="C17" s="26">
        <f aca="true" t="shared" si="0" ref="C17:Y17">SUM(C6:C16)</f>
        <v>-59186187</v>
      </c>
      <c r="D17" s="26">
        <f>SUM(D6:D16)</f>
        <v>0</v>
      </c>
      <c r="E17" s="27">
        <f t="shared" si="0"/>
        <v>2593167</v>
      </c>
      <c r="F17" s="28">
        <f t="shared" si="0"/>
        <v>-68020046</v>
      </c>
      <c r="G17" s="28">
        <f t="shared" si="0"/>
        <v>5663117</v>
      </c>
      <c r="H17" s="28">
        <f t="shared" si="0"/>
        <v>-5002344</v>
      </c>
      <c r="I17" s="28">
        <f t="shared" si="0"/>
        <v>-4137096</v>
      </c>
      <c r="J17" s="28">
        <f t="shared" si="0"/>
        <v>-3476323</v>
      </c>
      <c r="K17" s="28">
        <f t="shared" si="0"/>
        <v>-4267411</v>
      </c>
      <c r="L17" s="28">
        <f t="shared" si="0"/>
        <v>0</v>
      </c>
      <c r="M17" s="28">
        <f t="shared" si="0"/>
        <v>-4509948</v>
      </c>
      <c r="N17" s="28">
        <f t="shared" si="0"/>
        <v>-8777359</v>
      </c>
      <c r="O17" s="28">
        <f t="shared" si="0"/>
        <v>-3318153</v>
      </c>
      <c r="P17" s="28">
        <f t="shared" si="0"/>
        <v>-4659257</v>
      </c>
      <c r="Q17" s="28">
        <f t="shared" si="0"/>
        <v>-43726526</v>
      </c>
      <c r="R17" s="28">
        <f t="shared" si="0"/>
        <v>-51703936</v>
      </c>
      <c r="S17" s="28">
        <f t="shared" si="0"/>
        <v>-4807809</v>
      </c>
      <c r="T17" s="28">
        <f t="shared" si="0"/>
        <v>-4550820</v>
      </c>
      <c r="U17" s="28">
        <f t="shared" si="0"/>
        <v>-4439669</v>
      </c>
      <c r="V17" s="28">
        <f t="shared" si="0"/>
        <v>-13798298</v>
      </c>
      <c r="W17" s="28">
        <f t="shared" si="0"/>
        <v>-77755916</v>
      </c>
      <c r="X17" s="28">
        <f t="shared" si="0"/>
        <v>-68020046</v>
      </c>
      <c r="Y17" s="28">
        <f t="shared" si="0"/>
        <v>-9735870</v>
      </c>
      <c r="Z17" s="29">
        <f>+IF(X17&lt;&gt;0,+(Y17/X17)*100,0)</f>
        <v>14.31323642445052</v>
      </c>
      <c r="AA17" s="30">
        <f>SUM(AA6:AA16)</f>
        <v>-68020046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>
        <v>-354037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-354037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/>
      <c r="H33" s="36"/>
      <c r="I33" s="36"/>
      <c r="J33" s="36"/>
      <c r="K33" s="20"/>
      <c r="L33" s="20"/>
      <c r="M33" s="20">
        <v>224</v>
      </c>
      <c r="N33" s="20">
        <v>224</v>
      </c>
      <c r="O33" s="36">
        <v>-224</v>
      </c>
      <c r="P33" s="36"/>
      <c r="Q33" s="36"/>
      <c r="R33" s="20">
        <v>-224</v>
      </c>
      <c r="S33" s="20"/>
      <c r="T33" s="20"/>
      <c r="U33" s="20"/>
      <c r="V33" s="36"/>
      <c r="W33" s="36"/>
      <c r="X33" s="36"/>
      <c r="Y33" s="20"/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224</v>
      </c>
      <c r="N36" s="28">
        <f t="shared" si="2"/>
        <v>224</v>
      </c>
      <c r="O36" s="28">
        <f t="shared" si="2"/>
        <v>-224</v>
      </c>
      <c r="P36" s="28">
        <f t="shared" si="2"/>
        <v>0</v>
      </c>
      <c r="Q36" s="28">
        <f t="shared" si="2"/>
        <v>0</v>
      </c>
      <c r="R36" s="28">
        <f t="shared" si="2"/>
        <v>-224</v>
      </c>
      <c r="S36" s="28">
        <f t="shared" si="2"/>
        <v>0</v>
      </c>
      <c r="T36" s="28">
        <f t="shared" si="2"/>
        <v>0</v>
      </c>
      <c r="U36" s="28">
        <f t="shared" si="2"/>
        <v>0</v>
      </c>
      <c r="V36" s="28">
        <f t="shared" si="2"/>
        <v>0</v>
      </c>
      <c r="W36" s="28">
        <f t="shared" si="2"/>
        <v>0</v>
      </c>
      <c r="X36" s="28">
        <f t="shared" si="2"/>
        <v>0</v>
      </c>
      <c r="Y36" s="28">
        <f t="shared" si="2"/>
        <v>0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-59186187</v>
      </c>
      <c r="D38" s="32">
        <f>+D17+D27+D36</f>
        <v>0</v>
      </c>
      <c r="E38" s="33">
        <f t="shared" si="3"/>
        <v>2239130</v>
      </c>
      <c r="F38" s="2">
        <f t="shared" si="3"/>
        <v>-68020046</v>
      </c>
      <c r="G38" s="2">
        <f t="shared" si="3"/>
        <v>5663117</v>
      </c>
      <c r="H38" s="2">
        <f t="shared" si="3"/>
        <v>-5002344</v>
      </c>
      <c r="I38" s="2">
        <f t="shared" si="3"/>
        <v>-4137096</v>
      </c>
      <c r="J38" s="2">
        <f t="shared" si="3"/>
        <v>-3476323</v>
      </c>
      <c r="K38" s="2">
        <f t="shared" si="3"/>
        <v>-4267411</v>
      </c>
      <c r="L38" s="2">
        <f t="shared" si="3"/>
        <v>0</v>
      </c>
      <c r="M38" s="2">
        <f t="shared" si="3"/>
        <v>-4509724</v>
      </c>
      <c r="N38" s="2">
        <f t="shared" si="3"/>
        <v>-8777135</v>
      </c>
      <c r="O38" s="2">
        <f t="shared" si="3"/>
        <v>-3318377</v>
      </c>
      <c r="P38" s="2">
        <f t="shared" si="3"/>
        <v>-4659257</v>
      </c>
      <c r="Q38" s="2">
        <f t="shared" si="3"/>
        <v>-43726526</v>
      </c>
      <c r="R38" s="2">
        <f t="shared" si="3"/>
        <v>-51704160</v>
      </c>
      <c r="S38" s="2">
        <f t="shared" si="3"/>
        <v>-4807809</v>
      </c>
      <c r="T38" s="2">
        <f t="shared" si="3"/>
        <v>-4550820</v>
      </c>
      <c r="U38" s="2">
        <f t="shared" si="3"/>
        <v>-4439669</v>
      </c>
      <c r="V38" s="2">
        <f t="shared" si="3"/>
        <v>-13798298</v>
      </c>
      <c r="W38" s="2">
        <f t="shared" si="3"/>
        <v>-77755916</v>
      </c>
      <c r="X38" s="2">
        <f t="shared" si="3"/>
        <v>-68020046</v>
      </c>
      <c r="Y38" s="2">
        <f t="shared" si="3"/>
        <v>-9735870</v>
      </c>
      <c r="Z38" s="34">
        <f>+IF(X38&lt;&gt;0,+(Y38/X38)*100,0)</f>
        <v>14.31323642445052</v>
      </c>
      <c r="AA38" s="35">
        <f>+AA17+AA27+AA36</f>
        <v>-68020046</v>
      </c>
    </row>
    <row r="39" spans="1:27" ht="12.75">
      <c r="A39" s="23" t="s">
        <v>59</v>
      </c>
      <c r="B39" s="17"/>
      <c r="C39" s="32">
        <v>7370702</v>
      </c>
      <c r="D39" s="32"/>
      <c r="E39" s="33"/>
      <c r="F39" s="2"/>
      <c r="G39" s="2"/>
      <c r="H39" s="2">
        <f>+G40+H60</f>
        <v>5661685</v>
      </c>
      <c r="I39" s="2">
        <f>+H40+I60</f>
        <v>659341</v>
      </c>
      <c r="J39" s="2">
        <f>+G39</f>
        <v>0</v>
      </c>
      <c r="K39" s="2">
        <f>+I40+K60</f>
        <v>-3475784</v>
      </c>
      <c r="L39" s="2">
        <f>+K40+L60</f>
        <v>-7743195</v>
      </c>
      <c r="M39" s="2">
        <f>+L40+M60</f>
        <v>-7741242</v>
      </c>
      <c r="N39" s="2">
        <f>+K39</f>
        <v>-3475784</v>
      </c>
      <c r="O39" s="2">
        <f>+M40+O60</f>
        <v>-12250966</v>
      </c>
      <c r="P39" s="2">
        <f>+O40+P60</f>
        <v>-15566031</v>
      </c>
      <c r="Q39" s="2">
        <f>+P40+Q60</f>
        <v>-12844072</v>
      </c>
      <c r="R39" s="2">
        <f>+O39</f>
        <v>-12250966</v>
      </c>
      <c r="S39" s="2">
        <f>+Q40+S60</f>
        <v>-53570598</v>
      </c>
      <c r="T39" s="2">
        <f>+S40+T60</f>
        <v>-58378407</v>
      </c>
      <c r="U39" s="2">
        <f>+T40+U60</f>
        <v>-62929227</v>
      </c>
      <c r="V39" s="2">
        <f>+S39</f>
        <v>-53570598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-51815485</v>
      </c>
      <c r="D40" s="43">
        <f aca="true" t="shared" si="4" ref="D40:AA40">+D38+D39</f>
        <v>0</v>
      </c>
      <c r="E40" s="44">
        <f t="shared" si="4"/>
        <v>2239130</v>
      </c>
      <c r="F40" s="45">
        <f t="shared" si="4"/>
        <v>-68020046</v>
      </c>
      <c r="G40" s="45">
        <f t="shared" si="4"/>
        <v>5663117</v>
      </c>
      <c r="H40" s="45">
        <f t="shared" si="4"/>
        <v>659341</v>
      </c>
      <c r="I40" s="45">
        <f t="shared" si="4"/>
        <v>-3477755</v>
      </c>
      <c r="J40" s="45">
        <f>+I40</f>
        <v>-3477755</v>
      </c>
      <c r="K40" s="45">
        <f t="shared" si="4"/>
        <v>-7743195</v>
      </c>
      <c r="L40" s="45">
        <f t="shared" si="4"/>
        <v>-7743195</v>
      </c>
      <c r="M40" s="45">
        <f t="shared" si="4"/>
        <v>-12250966</v>
      </c>
      <c r="N40" s="45">
        <f>+M40</f>
        <v>-12250966</v>
      </c>
      <c r="O40" s="45">
        <f t="shared" si="4"/>
        <v>-15569343</v>
      </c>
      <c r="P40" s="45">
        <f t="shared" si="4"/>
        <v>-20225288</v>
      </c>
      <c r="Q40" s="45">
        <f t="shared" si="4"/>
        <v>-56570598</v>
      </c>
      <c r="R40" s="45">
        <f>+Q40</f>
        <v>-56570598</v>
      </c>
      <c r="S40" s="45">
        <f t="shared" si="4"/>
        <v>-58378407</v>
      </c>
      <c r="T40" s="45">
        <f t="shared" si="4"/>
        <v>-62929227</v>
      </c>
      <c r="U40" s="45">
        <f t="shared" si="4"/>
        <v>-67368896</v>
      </c>
      <c r="V40" s="45">
        <f>+U40</f>
        <v>-67368896</v>
      </c>
      <c r="W40" s="45">
        <f>+V40</f>
        <v>-67368896</v>
      </c>
      <c r="X40" s="45">
        <f t="shared" si="4"/>
        <v>-68020046</v>
      </c>
      <c r="Y40" s="45">
        <f t="shared" si="4"/>
        <v>-9735870</v>
      </c>
      <c r="Z40" s="46">
        <f>+IF(X40&lt;&gt;0,+(Y40/X40)*100,0)</f>
        <v>14.31323642445052</v>
      </c>
      <c r="AA40" s="47">
        <f t="shared" si="4"/>
        <v>-68020046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8:19" ht="12.75" hidden="1">
      <c r="H60">
        <v>-1432</v>
      </c>
      <c r="K60">
        <v>1971</v>
      </c>
      <c r="M60">
        <v>1953</v>
      </c>
      <c r="N60">
        <v>1971</v>
      </c>
      <c r="P60">
        <v>3312</v>
      </c>
      <c r="Q60">
        <v>7381216</v>
      </c>
      <c r="S60">
        <v>3000000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2.75">
      <c r="A9" s="23" t="s">
        <v>36</v>
      </c>
      <c r="B9" s="17" t="s">
        <v>6</v>
      </c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 t="s">
        <v>6</v>
      </c>
      <c r="C10" s="18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22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/>
      <c r="D14" s="18"/>
      <c r="E14" s="19">
        <v>-216534863</v>
      </c>
      <c r="F14" s="20">
        <v>-192359352</v>
      </c>
      <c r="G14" s="20">
        <v>-56351</v>
      </c>
      <c r="H14" s="20">
        <v>-13618</v>
      </c>
      <c r="I14" s="20">
        <v>-36526</v>
      </c>
      <c r="J14" s="20">
        <v>-106495</v>
      </c>
      <c r="K14" s="20">
        <v>-15461</v>
      </c>
      <c r="L14" s="20">
        <v>-200090</v>
      </c>
      <c r="M14" s="20">
        <v>-372809</v>
      </c>
      <c r="N14" s="20">
        <v>-588360</v>
      </c>
      <c r="O14" s="20"/>
      <c r="P14" s="20">
        <v>-197811</v>
      </c>
      <c r="Q14" s="20">
        <v>-106032</v>
      </c>
      <c r="R14" s="20">
        <v>-303843</v>
      </c>
      <c r="S14" s="20"/>
      <c r="T14" s="20">
        <v>-213766</v>
      </c>
      <c r="U14" s="20">
        <v>-61563</v>
      </c>
      <c r="V14" s="20">
        <v>-275329</v>
      </c>
      <c r="W14" s="20">
        <v>-1274027</v>
      </c>
      <c r="X14" s="20">
        <v>-192359352</v>
      </c>
      <c r="Y14" s="20">
        <v>191085325</v>
      </c>
      <c r="Z14" s="21">
        <v>-99.34</v>
      </c>
      <c r="AA14" s="22">
        <v>-192359352</v>
      </c>
    </row>
    <row r="15" spans="1:27" ht="12.75">
      <c r="A15" s="23" t="s">
        <v>42</v>
      </c>
      <c r="B15" s="17"/>
      <c r="C15" s="18"/>
      <c r="D15" s="18"/>
      <c r="E15" s="19">
        <v>-1479000</v>
      </c>
      <c r="F15" s="20">
        <v>-98107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-98107</v>
      </c>
      <c r="Y15" s="20">
        <v>98107</v>
      </c>
      <c r="Z15" s="21">
        <v>-100</v>
      </c>
      <c r="AA15" s="22">
        <v>-98107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0</v>
      </c>
      <c r="D17" s="26">
        <f>SUM(D6:D16)</f>
        <v>0</v>
      </c>
      <c r="E17" s="27">
        <f t="shared" si="0"/>
        <v>-218013863</v>
      </c>
      <c r="F17" s="28">
        <f t="shared" si="0"/>
        <v>-192457459</v>
      </c>
      <c r="G17" s="28">
        <f t="shared" si="0"/>
        <v>-56351</v>
      </c>
      <c r="H17" s="28">
        <f t="shared" si="0"/>
        <v>-13618</v>
      </c>
      <c r="I17" s="28">
        <f t="shared" si="0"/>
        <v>-36526</v>
      </c>
      <c r="J17" s="28">
        <f t="shared" si="0"/>
        <v>-106495</v>
      </c>
      <c r="K17" s="28">
        <f t="shared" si="0"/>
        <v>-15461</v>
      </c>
      <c r="L17" s="28">
        <f t="shared" si="0"/>
        <v>-200090</v>
      </c>
      <c r="M17" s="28">
        <f t="shared" si="0"/>
        <v>-372809</v>
      </c>
      <c r="N17" s="28">
        <f t="shared" si="0"/>
        <v>-588360</v>
      </c>
      <c r="O17" s="28">
        <f t="shared" si="0"/>
        <v>0</v>
      </c>
      <c r="P17" s="28">
        <f t="shared" si="0"/>
        <v>-197811</v>
      </c>
      <c r="Q17" s="28">
        <f t="shared" si="0"/>
        <v>-106032</v>
      </c>
      <c r="R17" s="28">
        <f t="shared" si="0"/>
        <v>-303843</v>
      </c>
      <c r="S17" s="28">
        <f t="shared" si="0"/>
        <v>0</v>
      </c>
      <c r="T17" s="28">
        <f t="shared" si="0"/>
        <v>-213766</v>
      </c>
      <c r="U17" s="28">
        <f t="shared" si="0"/>
        <v>-61563</v>
      </c>
      <c r="V17" s="28">
        <f t="shared" si="0"/>
        <v>-275329</v>
      </c>
      <c r="W17" s="28">
        <f t="shared" si="0"/>
        <v>-1274027</v>
      </c>
      <c r="X17" s="28">
        <f t="shared" si="0"/>
        <v>-192457459</v>
      </c>
      <c r="Y17" s="28">
        <f t="shared" si="0"/>
        <v>191183432</v>
      </c>
      <c r="Z17" s="29">
        <f>+IF(X17&lt;&gt;0,+(Y17/X17)*100,0)</f>
        <v>-99.33802150011759</v>
      </c>
      <c r="AA17" s="30">
        <f>SUM(AA6:AA16)</f>
        <v>-192457459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>
        <v>-93252</v>
      </c>
      <c r="H24" s="20">
        <v>93252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-93252</v>
      </c>
      <c r="H27" s="28">
        <f t="shared" si="1"/>
        <v>93252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/>
      <c r="D33" s="18"/>
      <c r="E33" s="19"/>
      <c r="F33" s="20"/>
      <c r="G33" s="20">
        <v>1910220</v>
      </c>
      <c r="H33" s="36">
        <v>-1892057</v>
      </c>
      <c r="I33" s="36">
        <v>-766</v>
      </c>
      <c r="J33" s="36">
        <v>17397</v>
      </c>
      <c r="K33" s="20">
        <v>17517</v>
      </c>
      <c r="L33" s="20">
        <v>-20148</v>
      </c>
      <c r="M33" s="20">
        <v>10695</v>
      </c>
      <c r="N33" s="20">
        <v>8064</v>
      </c>
      <c r="O33" s="36">
        <v>-7351</v>
      </c>
      <c r="P33" s="36">
        <v>-8693</v>
      </c>
      <c r="Q33" s="36">
        <v>26241</v>
      </c>
      <c r="R33" s="20">
        <v>10197</v>
      </c>
      <c r="S33" s="20">
        <v>-35658</v>
      </c>
      <c r="T33" s="20">
        <v>4447</v>
      </c>
      <c r="U33" s="20">
        <v>21706</v>
      </c>
      <c r="V33" s="36">
        <v>-9505</v>
      </c>
      <c r="W33" s="36">
        <v>26153</v>
      </c>
      <c r="X33" s="36"/>
      <c r="Y33" s="20">
        <v>26153</v>
      </c>
      <c r="Z33" s="21"/>
      <c r="AA33" s="22"/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0</v>
      </c>
      <c r="D36" s="26">
        <f>SUM(D31:D35)</f>
        <v>0</v>
      </c>
      <c r="E36" s="27">
        <f t="shared" si="2"/>
        <v>0</v>
      </c>
      <c r="F36" s="28">
        <f t="shared" si="2"/>
        <v>0</v>
      </c>
      <c r="G36" s="28">
        <f t="shared" si="2"/>
        <v>1910220</v>
      </c>
      <c r="H36" s="28">
        <f t="shared" si="2"/>
        <v>-1892057</v>
      </c>
      <c r="I36" s="28">
        <f t="shared" si="2"/>
        <v>-766</v>
      </c>
      <c r="J36" s="28">
        <f t="shared" si="2"/>
        <v>17397</v>
      </c>
      <c r="K36" s="28">
        <f t="shared" si="2"/>
        <v>17517</v>
      </c>
      <c r="L36" s="28">
        <f t="shared" si="2"/>
        <v>-20148</v>
      </c>
      <c r="M36" s="28">
        <f t="shared" si="2"/>
        <v>10695</v>
      </c>
      <c r="N36" s="28">
        <f t="shared" si="2"/>
        <v>8064</v>
      </c>
      <c r="O36" s="28">
        <f t="shared" si="2"/>
        <v>-7351</v>
      </c>
      <c r="P36" s="28">
        <f t="shared" si="2"/>
        <v>-8693</v>
      </c>
      <c r="Q36" s="28">
        <f t="shared" si="2"/>
        <v>26241</v>
      </c>
      <c r="R36" s="28">
        <f t="shared" si="2"/>
        <v>10197</v>
      </c>
      <c r="S36" s="28">
        <f t="shared" si="2"/>
        <v>-35658</v>
      </c>
      <c r="T36" s="28">
        <f t="shared" si="2"/>
        <v>4447</v>
      </c>
      <c r="U36" s="28">
        <f t="shared" si="2"/>
        <v>21706</v>
      </c>
      <c r="V36" s="28">
        <f t="shared" si="2"/>
        <v>-9505</v>
      </c>
      <c r="W36" s="28">
        <f t="shared" si="2"/>
        <v>26153</v>
      </c>
      <c r="X36" s="28">
        <f t="shared" si="2"/>
        <v>0</v>
      </c>
      <c r="Y36" s="28">
        <f t="shared" si="2"/>
        <v>26153</v>
      </c>
      <c r="Z36" s="29">
        <f>+IF(X36&lt;&gt;0,+(Y36/X36)*100,0)</f>
        <v>0</v>
      </c>
      <c r="AA36" s="30">
        <f>SUM(AA31:AA35)</f>
        <v>0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0</v>
      </c>
      <c r="D38" s="32">
        <f>+D17+D27+D36</f>
        <v>0</v>
      </c>
      <c r="E38" s="33">
        <f t="shared" si="3"/>
        <v>-218013863</v>
      </c>
      <c r="F38" s="2">
        <f t="shared" si="3"/>
        <v>-192457459</v>
      </c>
      <c r="G38" s="2">
        <f t="shared" si="3"/>
        <v>1760617</v>
      </c>
      <c r="H38" s="2">
        <f t="shared" si="3"/>
        <v>-1812423</v>
      </c>
      <c r="I38" s="2">
        <f t="shared" si="3"/>
        <v>-37292</v>
      </c>
      <c r="J38" s="2">
        <f t="shared" si="3"/>
        <v>-89098</v>
      </c>
      <c r="K38" s="2">
        <f t="shared" si="3"/>
        <v>2056</v>
      </c>
      <c r="L38" s="2">
        <f t="shared" si="3"/>
        <v>-220238</v>
      </c>
      <c r="M38" s="2">
        <f t="shared" si="3"/>
        <v>-362114</v>
      </c>
      <c r="N38" s="2">
        <f t="shared" si="3"/>
        <v>-580296</v>
      </c>
      <c r="O38" s="2">
        <f t="shared" si="3"/>
        <v>-7351</v>
      </c>
      <c r="P38" s="2">
        <f t="shared" si="3"/>
        <v>-206504</v>
      </c>
      <c r="Q38" s="2">
        <f t="shared" si="3"/>
        <v>-79791</v>
      </c>
      <c r="R38" s="2">
        <f t="shared" si="3"/>
        <v>-293646</v>
      </c>
      <c r="S38" s="2">
        <f t="shared" si="3"/>
        <v>-35658</v>
      </c>
      <c r="T38" s="2">
        <f t="shared" si="3"/>
        <v>-209319</v>
      </c>
      <c r="U38" s="2">
        <f t="shared" si="3"/>
        <v>-39857</v>
      </c>
      <c r="V38" s="2">
        <f t="shared" si="3"/>
        <v>-284834</v>
      </c>
      <c r="W38" s="2">
        <f t="shared" si="3"/>
        <v>-1247874</v>
      </c>
      <c r="X38" s="2">
        <f t="shared" si="3"/>
        <v>-192457459</v>
      </c>
      <c r="Y38" s="2">
        <f t="shared" si="3"/>
        <v>191209585</v>
      </c>
      <c r="Z38" s="34">
        <f>+IF(X38&lt;&gt;0,+(Y38/X38)*100,0)</f>
        <v>-99.35161047720162</v>
      </c>
      <c r="AA38" s="35">
        <f>+AA17+AA27+AA36</f>
        <v>-192457459</v>
      </c>
    </row>
    <row r="39" spans="1:27" ht="12.75">
      <c r="A39" s="23" t="s">
        <v>59</v>
      </c>
      <c r="B39" s="17"/>
      <c r="C39" s="32"/>
      <c r="D39" s="32"/>
      <c r="E39" s="33"/>
      <c r="F39" s="2"/>
      <c r="G39" s="2"/>
      <c r="H39" s="2">
        <f>+G40+H60</f>
        <v>1760617</v>
      </c>
      <c r="I39" s="2">
        <f>+H40+I60</f>
        <v>-51806</v>
      </c>
      <c r="J39" s="2">
        <f>+G39</f>
        <v>0</v>
      </c>
      <c r="K39" s="2">
        <f>+I40+K60</f>
        <v>-89098</v>
      </c>
      <c r="L39" s="2">
        <f>+K40+L60</f>
        <v>-87042</v>
      </c>
      <c r="M39" s="2">
        <f>+L40+M60</f>
        <v>-307280</v>
      </c>
      <c r="N39" s="2">
        <f>+K39</f>
        <v>-89098</v>
      </c>
      <c r="O39" s="2">
        <f>+M40+O60</f>
        <v>-669394</v>
      </c>
      <c r="P39" s="2">
        <f>+O40+P60</f>
        <v>-676745</v>
      </c>
      <c r="Q39" s="2">
        <f>+P40+Q60</f>
        <v>-883249</v>
      </c>
      <c r="R39" s="2">
        <f>+O39</f>
        <v>-669394</v>
      </c>
      <c r="S39" s="2">
        <f>+Q40+S60</f>
        <v>-963040</v>
      </c>
      <c r="T39" s="2">
        <f>+S40+T60</f>
        <v>-998698</v>
      </c>
      <c r="U39" s="2">
        <f>+T40+U60</f>
        <v>-1208017</v>
      </c>
      <c r="V39" s="2">
        <f>+S39</f>
        <v>-963040</v>
      </c>
      <c r="W39" s="2">
        <f>+G39</f>
        <v>0</v>
      </c>
      <c r="X39" s="2"/>
      <c r="Y39" s="2">
        <f>+W39-X39</f>
        <v>0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0</v>
      </c>
      <c r="D40" s="43">
        <f aca="true" t="shared" si="4" ref="D40:AA40">+D38+D39</f>
        <v>0</v>
      </c>
      <c r="E40" s="44">
        <f t="shared" si="4"/>
        <v>-218013863</v>
      </c>
      <c r="F40" s="45">
        <f t="shared" si="4"/>
        <v>-192457459</v>
      </c>
      <c r="G40" s="45">
        <f t="shared" si="4"/>
        <v>1760617</v>
      </c>
      <c r="H40" s="45">
        <f t="shared" si="4"/>
        <v>-51806</v>
      </c>
      <c r="I40" s="45">
        <f t="shared" si="4"/>
        <v>-89098</v>
      </c>
      <c r="J40" s="45">
        <f>+I40</f>
        <v>-89098</v>
      </c>
      <c r="K40" s="45">
        <f t="shared" si="4"/>
        <v>-87042</v>
      </c>
      <c r="L40" s="45">
        <f t="shared" si="4"/>
        <v>-307280</v>
      </c>
      <c r="M40" s="45">
        <f t="shared" si="4"/>
        <v>-669394</v>
      </c>
      <c r="N40" s="45">
        <f>+M40</f>
        <v>-669394</v>
      </c>
      <c r="O40" s="45">
        <f t="shared" si="4"/>
        <v>-676745</v>
      </c>
      <c r="P40" s="45">
        <f t="shared" si="4"/>
        <v>-883249</v>
      </c>
      <c r="Q40" s="45">
        <f t="shared" si="4"/>
        <v>-963040</v>
      </c>
      <c r="R40" s="45">
        <f>+Q40</f>
        <v>-963040</v>
      </c>
      <c r="S40" s="45">
        <f t="shared" si="4"/>
        <v>-998698</v>
      </c>
      <c r="T40" s="45">
        <f t="shared" si="4"/>
        <v>-1208017</v>
      </c>
      <c r="U40" s="45">
        <f t="shared" si="4"/>
        <v>-1247874</v>
      </c>
      <c r="V40" s="45">
        <f>+U40</f>
        <v>-1247874</v>
      </c>
      <c r="W40" s="45">
        <f>+V40</f>
        <v>-1247874</v>
      </c>
      <c r="X40" s="45">
        <f t="shared" si="4"/>
        <v>-192457459</v>
      </c>
      <c r="Y40" s="45">
        <f t="shared" si="4"/>
        <v>191209585</v>
      </c>
      <c r="Z40" s="46">
        <f>+IF(X40&lt;&gt;0,+(Y40/X40)*100,0)</f>
        <v>-99.35161047720162</v>
      </c>
      <c r="AA40" s="47">
        <f t="shared" si="4"/>
        <v>-192457459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ht="12.75" hidden="1"/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/>
      <c r="F6" s="20">
        <v>3117363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3117363</v>
      </c>
      <c r="Y6" s="20">
        <v>-3117363</v>
      </c>
      <c r="Z6" s="21">
        <v>-100</v>
      </c>
      <c r="AA6" s="22">
        <v>3117363</v>
      </c>
    </row>
    <row r="7" spans="1:27" ht="12.75">
      <c r="A7" s="23" t="s">
        <v>34</v>
      </c>
      <c r="B7" s="17"/>
      <c r="C7" s="18"/>
      <c r="D7" s="18"/>
      <c r="E7" s="19"/>
      <c r="F7" s="20">
        <v>36152781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36152781</v>
      </c>
      <c r="Y7" s="20">
        <v>-36152781</v>
      </c>
      <c r="Z7" s="21">
        <v>-100</v>
      </c>
      <c r="AA7" s="22">
        <v>36152781</v>
      </c>
    </row>
    <row r="8" spans="1:27" ht="12.75">
      <c r="A8" s="23" t="s">
        <v>35</v>
      </c>
      <c r="B8" s="17"/>
      <c r="C8" s="18"/>
      <c r="D8" s="18"/>
      <c r="E8" s="19"/>
      <c r="F8" s="20">
        <v>807209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807209</v>
      </c>
      <c r="Y8" s="20">
        <v>-807209</v>
      </c>
      <c r="Z8" s="21">
        <v>-100</v>
      </c>
      <c r="AA8" s="22">
        <v>807209</v>
      </c>
    </row>
    <row r="9" spans="1:27" ht="12.75">
      <c r="A9" s="23" t="s">
        <v>36</v>
      </c>
      <c r="B9" s="17" t="s">
        <v>6</v>
      </c>
      <c r="C9" s="18"/>
      <c r="D9" s="18"/>
      <c r="E9" s="19"/>
      <c r="F9" s="20">
        <v>59079650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59079650</v>
      </c>
      <c r="Y9" s="20">
        <v>-59079650</v>
      </c>
      <c r="Z9" s="21">
        <v>-100</v>
      </c>
      <c r="AA9" s="22">
        <v>59079650</v>
      </c>
    </row>
    <row r="10" spans="1:27" ht="12.75">
      <c r="A10" s="23" t="s">
        <v>37</v>
      </c>
      <c r="B10" s="17" t="s">
        <v>6</v>
      </c>
      <c r="C10" s="18"/>
      <c r="D10" s="18"/>
      <c r="E10" s="19"/>
      <c r="F10" s="20">
        <v>217225350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>
        <v>217225350</v>
      </c>
      <c r="Y10" s="20">
        <v>-217225350</v>
      </c>
      <c r="Z10" s="21">
        <v>-100</v>
      </c>
      <c r="AA10" s="22">
        <v>217225350</v>
      </c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>
        <v>11325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>
        <v>11325</v>
      </c>
      <c r="Y12" s="20">
        <v>-11325</v>
      </c>
      <c r="Z12" s="21">
        <v>-100</v>
      </c>
      <c r="AA12" s="22">
        <v>11325</v>
      </c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-5603050</v>
      </c>
      <c r="D14" s="18"/>
      <c r="E14" s="19">
        <v>-118187048</v>
      </c>
      <c r="F14" s="20">
        <v>-117372286</v>
      </c>
      <c r="G14" s="20">
        <v>-6857940</v>
      </c>
      <c r="H14" s="20">
        <v>-7865956</v>
      </c>
      <c r="I14" s="20">
        <v>-6806685</v>
      </c>
      <c r="J14" s="20">
        <v>-21530581</v>
      </c>
      <c r="K14" s="20">
        <v>-7206470</v>
      </c>
      <c r="L14" s="20">
        <v>-6703843</v>
      </c>
      <c r="M14" s="20">
        <v>-11334712</v>
      </c>
      <c r="N14" s="20">
        <v>-25245025</v>
      </c>
      <c r="O14" s="20">
        <v>-4345456</v>
      </c>
      <c r="P14" s="20">
        <v>-12739333</v>
      </c>
      <c r="Q14" s="20">
        <v>-14107496</v>
      </c>
      <c r="R14" s="20">
        <v>-31192285</v>
      </c>
      <c r="S14" s="20">
        <v>-8978993</v>
      </c>
      <c r="T14" s="20">
        <v>-10337927</v>
      </c>
      <c r="U14" s="20">
        <v>-30115864</v>
      </c>
      <c r="V14" s="20">
        <v>-49432784</v>
      </c>
      <c r="W14" s="20">
        <v>-127400675</v>
      </c>
      <c r="X14" s="20">
        <v>-117372286</v>
      </c>
      <c r="Y14" s="20">
        <v>-10028389</v>
      </c>
      <c r="Z14" s="21">
        <v>8.54</v>
      </c>
      <c r="AA14" s="22">
        <v>-117372286</v>
      </c>
    </row>
    <row r="15" spans="1:27" ht="12.75">
      <c r="A15" s="23" t="s">
        <v>42</v>
      </c>
      <c r="B15" s="17"/>
      <c r="C15" s="18">
        <v>-63695</v>
      </c>
      <c r="D15" s="18"/>
      <c r="E15" s="19">
        <v>-550000</v>
      </c>
      <c r="F15" s="20"/>
      <c r="G15" s="20">
        <v>-8733</v>
      </c>
      <c r="H15" s="20">
        <v>-9117</v>
      </c>
      <c r="I15" s="20">
        <v>-92492</v>
      </c>
      <c r="J15" s="20">
        <v>-110342</v>
      </c>
      <c r="K15" s="20">
        <v>-9818</v>
      </c>
      <c r="L15" s="20">
        <v>-8818</v>
      </c>
      <c r="M15" s="20">
        <v>-47488</v>
      </c>
      <c r="N15" s="20">
        <v>-66124</v>
      </c>
      <c r="O15" s="20">
        <v>-46859</v>
      </c>
      <c r="P15" s="20">
        <v>-46199</v>
      </c>
      <c r="Q15" s="20">
        <v>-9299</v>
      </c>
      <c r="R15" s="20">
        <v>-102357</v>
      </c>
      <c r="S15" s="20">
        <v>-9081</v>
      </c>
      <c r="T15" s="20">
        <v>-8243</v>
      </c>
      <c r="U15" s="20">
        <v>-10095</v>
      </c>
      <c r="V15" s="20">
        <v>-27419</v>
      </c>
      <c r="W15" s="20">
        <v>-306242</v>
      </c>
      <c r="X15" s="20"/>
      <c r="Y15" s="20">
        <v>-306242</v>
      </c>
      <c r="Z15" s="21"/>
      <c r="AA15" s="22"/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-5666745</v>
      </c>
      <c r="D17" s="26">
        <f>SUM(D6:D16)</f>
        <v>0</v>
      </c>
      <c r="E17" s="27">
        <f t="shared" si="0"/>
        <v>-118737048</v>
      </c>
      <c r="F17" s="28">
        <f t="shared" si="0"/>
        <v>199021392</v>
      </c>
      <c r="G17" s="28">
        <f t="shared" si="0"/>
        <v>-6866673</v>
      </c>
      <c r="H17" s="28">
        <f t="shared" si="0"/>
        <v>-7875073</v>
      </c>
      <c r="I17" s="28">
        <f t="shared" si="0"/>
        <v>-6899177</v>
      </c>
      <c r="J17" s="28">
        <f t="shared" si="0"/>
        <v>-21640923</v>
      </c>
      <c r="K17" s="28">
        <f t="shared" si="0"/>
        <v>-7216288</v>
      </c>
      <c r="L17" s="28">
        <f t="shared" si="0"/>
        <v>-6712661</v>
      </c>
      <c r="M17" s="28">
        <f t="shared" si="0"/>
        <v>-11382200</v>
      </c>
      <c r="N17" s="28">
        <f t="shared" si="0"/>
        <v>-25311149</v>
      </c>
      <c r="O17" s="28">
        <f t="shared" si="0"/>
        <v>-4392315</v>
      </c>
      <c r="P17" s="28">
        <f t="shared" si="0"/>
        <v>-12785532</v>
      </c>
      <c r="Q17" s="28">
        <f t="shared" si="0"/>
        <v>-14116795</v>
      </c>
      <c r="R17" s="28">
        <f t="shared" si="0"/>
        <v>-31294642</v>
      </c>
      <c r="S17" s="28">
        <f t="shared" si="0"/>
        <v>-8988074</v>
      </c>
      <c r="T17" s="28">
        <f t="shared" si="0"/>
        <v>-10346170</v>
      </c>
      <c r="U17" s="28">
        <f t="shared" si="0"/>
        <v>-30125959</v>
      </c>
      <c r="V17" s="28">
        <f t="shared" si="0"/>
        <v>-49460203</v>
      </c>
      <c r="W17" s="28">
        <f t="shared" si="0"/>
        <v>-127706917</v>
      </c>
      <c r="X17" s="28">
        <f t="shared" si="0"/>
        <v>199021392</v>
      </c>
      <c r="Y17" s="28">
        <f t="shared" si="0"/>
        <v>-326728309</v>
      </c>
      <c r="Z17" s="29">
        <f>+IF(X17&lt;&gt;0,+(Y17/X17)*100,0)</f>
        <v>-164.16743231300484</v>
      </c>
      <c r="AA17" s="30">
        <f>SUM(AA6:AA16)</f>
        <v>199021392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/>
      <c r="D21" s="18"/>
      <c r="E21" s="19"/>
      <c r="F21" s="20"/>
      <c r="G21" s="36"/>
      <c r="H21" s="36"/>
      <c r="I21" s="36"/>
      <c r="J21" s="20"/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/>
      <c r="X21" s="20"/>
      <c r="Y21" s="36"/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/>
      <c r="D24" s="1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22"/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24" t="s">
        <v>51</v>
      </c>
      <c r="B27" s="25"/>
      <c r="C27" s="26">
        <f aca="true" t="shared" si="1" ref="C27:Y27">SUM(C21:C26)</f>
        <v>0</v>
      </c>
      <c r="D27" s="26">
        <f>SUM(D21:D26)</f>
        <v>0</v>
      </c>
      <c r="E27" s="27">
        <f t="shared" si="1"/>
        <v>0</v>
      </c>
      <c r="F27" s="28">
        <f t="shared" si="1"/>
        <v>0</v>
      </c>
      <c r="G27" s="28">
        <f t="shared" si="1"/>
        <v>0</v>
      </c>
      <c r="H27" s="28">
        <f t="shared" si="1"/>
        <v>0</v>
      </c>
      <c r="I27" s="28">
        <f t="shared" si="1"/>
        <v>0</v>
      </c>
      <c r="J27" s="28">
        <f t="shared" si="1"/>
        <v>0</v>
      </c>
      <c r="K27" s="28">
        <f t="shared" si="1"/>
        <v>0</v>
      </c>
      <c r="L27" s="28">
        <f t="shared" si="1"/>
        <v>0</v>
      </c>
      <c r="M27" s="28">
        <f t="shared" si="1"/>
        <v>0</v>
      </c>
      <c r="N27" s="28">
        <f t="shared" si="1"/>
        <v>0</v>
      </c>
      <c r="O27" s="28">
        <f t="shared" si="1"/>
        <v>0</v>
      </c>
      <c r="P27" s="28">
        <f t="shared" si="1"/>
        <v>0</v>
      </c>
      <c r="Q27" s="28">
        <f t="shared" si="1"/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  <c r="V27" s="28">
        <f t="shared" si="1"/>
        <v>0</v>
      </c>
      <c r="W27" s="28">
        <f t="shared" si="1"/>
        <v>0</v>
      </c>
      <c r="X27" s="28">
        <f t="shared" si="1"/>
        <v>0</v>
      </c>
      <c r="Y27" s="28">
        <f t="shared" si="1"/>
        <v>0</v>
      </c>
      <c r="Z27" s="29">
        <f>+IF(X27&lt;&gt;0,+(Y27/X27)*100,0)</f>
        <v>0</v>
      </c>
      <c r="AA27" s="30">
        <f>SUM(AA21:AA26)</f>
        <v>0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1517</v>
      </c>
      <c r="D33" s="18"/>
      <c r="E33" s="19">
        <v>-1517</v>
      </c>
      <c r="F33" s="20">
        <v>537357</v>
      </c>
      <c r="G33" s="20">
        <v>4085</v>
      </c>
      <c r="H33" s="36">
        <v>-4085</v>
      </c>
      <c r="I33" s="36">
        <v>7653</v>
      </c>
      <c r="J33" s="36">
        <v>7653</v>
      </c>
      <c r="K33" s="20">
        <v>-15727</v>
      </c>
      <c r="L33" s="20">
        <v>7458</v>
      </c>
      <c r="M33" s="20">
        <v>2121</v>
      </c>
      <c r="N33" s="20">
        <v>-6148</v>
      </c>
      <c r="O33" s="36">
        <v>-1239</v>
      </c>
      <c r="P33" s="36">
        <v>-1625</v>
      </c>
      <c r="Q33" s="36">
        <v>2175</v>
      </c>
      <c r="R33" s="20">
        <v>-689</v>
      </c>
      <c r="S33" s="20">
        <v>-306</v>
      </c>
      <c r="T33" s="20">
        <v>-2025</v>
      </c>
      <c r="U33" s="20">
        <v>567801</v>
      </c>
      <c r="V33" s="36">
        <v>565470</v>
      </c>
      <c r="W33" s="36">
        <v>566286</v>
      </c>
      <c r="X33" s="36">
        <v>535840</v>
      </c>
      <c r="Y33" s="20">
        <v>30446</v>
      </c>
      <c r="Z33" s="21">
        <v>5.68</v>
      </c>
      <c r="AA33" s="22">
        <v>537357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1517</v>
      </c>
      <c r="D36" s="26">
        <f>SUM(D31:D35)</f>
        <v>0</v>
      </c>
      <c r="E36" s="27">
        <f t="shared" si="2"/>
        <v>-1517</v>
      </c>
      <c r="F36" s="28">
        <f t="shared" si="2"/>
        <v>537357</v>
      </c>
      <c r="G36" s="28">
        <f t="shared" si="2"/>
        <v>4085</v>
      </c>
      <c r="H36" s="28">
        <f t="shared" si="2"/>
        <v>-4085</v>
      </c>
      <c r="I36" s="28">
        <f t="shared" si="2"/>
        <v>7653</v>
      </c>
      <c r="J36" s="28">
        <f t="shared" si="2"/>
        <v>7653</v>
      </c>
      <c r="K36" s="28">
        <f t="shared" si="2"/>
        <v>-15727</v>
      </c>
      <c r="L36" s="28">
        <f t="shared" si="2"/>
        <v>7458</v>
      </c>
      <c r="M36" s="28">
        <f t="shared" si="2"/>
        <v>2121</v>
      </c>
      <c r="N36" s="28">
        <f t="shared" si="2"/>
        <v>-6148</v>
      </c>
      <c r="O36" s="28">
        <f t="shared" si="2"/>
        <v>-1239</v>
      </c>
      <c r="P36" s="28">
        <f t="shared" si="2"/>
        <v>-1625</v>
      </c>
      <c r="Q36" s="28">
        <f t="shared" si="2"/>
        <v>2175</v>
      </c>
      <c r="R36" s="28">
        <f t="shared" si="2"/>
        <v>-689</v>
      </c>
      <c r="S36" s="28">
        <f t="shared" si="2"/>
        <v>-306</v>
      </c>
      <c r="T36" s="28">
        <f t="shared" si="2"/>
        <v>-2025</v>
      </c>
      <c r="U36" s="28">
        <f t="shared" si="2"/>
        <v>567801</v>
      </c>
      <c r="V36" s="28">
        <f t="shared" si="2"/>
        <v>565470</v>
      </c>
      <c r="W36" s="28">
        <f t="shared" si="2"/>
        <v>566286</v>
      </c>
      <c r="X36" s="28">
        <f t="shared" si="2"/>
        <v>535840</v>
      </c>
      <c r="Y36" s="28">
        <f t="shared" si="2"/>
        <v>30446</v>
      </c>
      <c r="Z36" s="29">
        <f>+IF(X36&lt;&gt;0,+(Y36/X36)*100,0)</f>
        <v>5.6819199761122725</v>
      </c>
      <c r="AA36" s="30">
        <f>SUM(AA31:AA35)</f>
        <v>537357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-5665228</v>
      </c>
      <c r="D38" s="32">
        <f>+D17+D27+D36</f>
        <v>0</v>
      </c>
      <c r="E38" s="33">
        <f t="shared" si="3"/>
        <v>-118738565</v>
      </c>
      <c r="F38" s="2">
        <f t="shared" si="3"/>
        <v>199558749</v>
      </c>
      <c r="G38" s="2">
        <f t="shared" si="3"/>
        <v>-6862588</v>
      </c>
      <c r="H38" s="2">
        <f t="shared" si="3"/>
        <v>-7879158</v>
      </c>
      <c r="I38" s="2">
        <f t="shared" si="3"/>
        <v>-6891524</v>
      </c>
      <c r="J38" s="2">
        <f t="shared" si="3"/>
        <v>-21633270</v>
      </c>
      <c r="K38" s="2">
        <f t="shared" si="3"/>
        <v>-7232015</v>
      </c>
      <c r="L38" s="2">
        <f t="shared" si="3"/>
        <v>-6705203</v>
      </c>
      <c r="M38" s="2">
        <f t="shared" si="3"/>
        <v>-11380079</v>
      </c>
      <c r="N38" s="2">
        <f t="shared" si="3"/>
        <v>-25317297</v>
      </c>
      <c r="O38" s="2">
        <f t="shared" si="3"/>
        <v>-4393554</v>
      </c>
      <c r="P38" s="2">
        <f t="shared" si="3"/>
        <v>-12787157</v>
      </c>
      <c r="Q38" s="2">
        <f t="shared" si="3"/>
        <v>-14114620</v>
      </c>
      <c r="R38" s="2">
        <f t="shared" si="3"/>
        <v>-31295331</v>
      </c>
      <c r="S38" s="2">
        <f t="shared" si="3"/>
        <v>-8988380</v>
      </c>
      <c r="T38" s="2">
        <f t="shared" si="3"/>
        <v>-10348195</v>
      </c>
      <c r="U38" s="2">
        <f t="shared" si="3"/>
        <v>-29558158</v>
      </c>
      <c r="V38" s="2">
        <f t="shared" si="3"/>
        <v>-48894733</v>
      </c>
      <c r="W38" s="2">
        <f t="shared" si="3"/>
        <v>-127140631</v>
      </c>
      <c r="X38" s="2">
        <f t="shared" si="3"/>
        <v>199557232</v>
      </c>
      <c r="Y38" s="2">
        <f t="shared" si="3"/>
        <v>-326697863</v>
      </c>
      <c r="Z38" s="34">
        <f>+IF(X38&lt;&gt;0,+(Y38/X38)*100,0)</f>
        <v>-163.7113622622306</v>
      </c>
      <c r="AA38" s="35">
        <f>+AA17+AA27+AA36</f>
        <v>199558749</v>
      </c>
    </row>
    <row r="39" spans="1:27" ht="12.75">
      <c r="A39" s="23" t="s">
        <v>59</v>
      </c>
      <c r="B39" s="17"/>
      <c r="C39" s="32">
        <v>-7275121</v>
      </c>
      <c r="D39" s="32"/>
      <c r="E39" s="33"/>
      <c r="F39" s="2">
        <v>416305</v>
      </c>
      <c r="G39" s="2">
        <v>9819624</v>
      </c>
      <c r="H39" s="2">
        <f>+G40+H60</f>
        <v>-4420150</v>
      </c>
      <c r="I39" s="2">
        <f>+H40+I60</f>
        <v>-14140962</v>
      </c>
      <c r="J39" s="2">
        <f>+G39</f>
        <v>9819624</v>
      </c>
      <c r="K39" s="2">
        <f>+I40+K60</f>
        <v>-19867913</v>
      </c>
      <c r="L39" s="2">
        <f>+K40+L60</f>
        <v>-29833779</v>
      </c>
      <c r="M39" s="2">
        <f>+L40+M60</f>
        <v>-73129481</v>
      </c>
      <c r="N39" s="2">
        <f>+K39</f>
        <v>-19867913</v>
      </c>
      <c r="O39" s="2">
        <f>+M40+O60</f>
        <v>-73225826</v>
      </c>
      <c r="P39" s="2">
        <f>+O40+P60</f>
        <v>-91683453</v>
      </c>
      <c r="Q39" s="2">
        <f>+P40+Q60</f>
        <v>-101788657</v>
      </c>
      <c r="R39" s="2">
        <f>+O39</f>
        <v>-73225826</v>
      </c>
      <c r="S39" s="2">
        <f>+Q40+S60</f>
        <v>-141567914</v>
      </c>
      <c r="T39" s="2">
        <f>+S40+T60</f>
        <v>-137972371</v>
      </c>
      <c r="U39" s="2">
        <f>+T40+U60</f>
        <v>-182054135</v>
      </c>
      <c r="V39" s="2">
        <f>+S39</f>
        <v>-141567914</v>
      </c>
      <c r="W39" s="2">
        <f>+G39</f>
        <v>9819624</v>
      </c>
      <c r="X39" s="2">
        <v>34692</v>
      </c>
      <c r="Y39" s="2">
        <f>+W39-X39</f>
        <v>9784932</v>
      </c>
      <c r="Z39" s="34">
        <f>+IF(X39&lt;&gt;0,+(Y39/X39)*100,0)</f>
        <v>28205.153925977167</v>
      </c>
      <c r="AA39" s="35">
        <v>416305</v>
      </c>
    </row>
    <row r="40" spans="1:27" ht="12.75">
      <c r="A40" s="41" t="s">
        <v>61</v>
      </c>
      <c r="B40" s="42" t="s">
        <v>60</v>
      </c>
      <c r="C40" s="43">
        <f>+C38+C39</f>
        <v>-12940349</v>
      </c>
      <c r="D40" s="43">
        <f aca="true" t="shared" si="4" ref="D40:AA40">+D38+D39</f>
        <v>0</v>
      </c>
      <c r="E40" s="44">
        <f t="shared" si="4"/>
        <v>-118738565</v>
      </c>
      <c r="F40" s="45">
        <f t="shared" si="4"/>
        <v>199975054</v>
      </c>
      <c r="G40" s="45">
        <f t="shared" si="4"/>
        <v>2957036</v>
      </c>
      <c r="H40" s="45">
        <f t="shared" si="4"/>
        <v>-12299308</v>
      </c>
      <c r="I40" s="45">
        <f t="shared" si="4"/>
        <v>-21032486</v>
      </c>
      <c r="J40" s="45">
        <f>+I40</f>
        <v>-21032486</v>
      </c>
      <c r="K40" s="45">
        <f t="shared" si="4"/>
        <v>-27099928</v>
      </c>
      <c r="L40" s="45">
        <f t="shared" si="4"/>
        <v>-36538982</v>
      </c>
      <c r="M40" s="45">
        <f t="shared" si="4"/>
        <v>-84509560</v>
      </c>
      <c r="N40" s="45">
        <f>+M40</f>
        <v>-84509560</v>
      </c>
      <c r="O40" s="45">
        <f t="shared" si="4"/>
        <v>-77619380</v>
      </c>
      <c r="P40" s="45">
        <f t="shared" si="4"/>
        <v>-104470610</v>
      </c>
      <c r="Q40" s="45">
        <f t="shared" si="4"/>
        <v>-115903277</v>
      </c>
      <c r="R40" s="45">
        <f>+Q40</f>
        <v>-115903277</v>
      </c>
      <c r="S40" s="45">
        <f t="shared" si="4"/>
        <v>-150556294</v>
      </c>
      <c r="T40" s="45">
        <f t="shared" si="4"/>
        <v>-148320566</v>
      </c>
      <c r="U40" s="45">
        <f t="shared" si="4"/>
        <v>-211612293</v>
      </c>
      <c r="V40" s="45">
        <f>+U40</f>
        <v>-211612293</v>
      </c>
      <c r="W40" s="45">
        <f>+V40</f>
        <v>-211612293</v>
      </c>
      <c r="X40" s="45">
        <f t="shared" si="4"/>
        <v>199591924</v>
      </c>
      <c r="Y40" s="45">
        <f t="shared" si="4"/>
        <v>-316912931</v>
      </c>
      <c r="Z40" s="46">
        <f>+IF(X40&lt;&gt;0,+(Y40/X40)*100,0)</f>
        <v>-158.7804379299435</v>
      </c>
      <c r="AA40" s="47">
        <f t="shared" si="4"/>
        <v>199975054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21" ht="12.75" hidden="1">
      <c r="G60">
        <v>9819624</v>
      </c>
      <c r="H60">
        <v>-7377186</v>
      </c>
      <c r="I60">
        <v>-1841654</v>
      </c>
      <c r="J60">
        <v>9819624</v>
      </c>
      <c r="K60">
        <v>1164573</v>
      </c>
      <c r="L60">
        <v>-2733851</v>
      </c>
      <c r="M60">
        <v>-36590499</v>
      </c>
      <c r="N60">
        <v>1164573</v>
      </c>
      <c r="O60">
        <v>11283734</v>
      </c>
      <c r="P60">
        <v>-14064073</v>
      </c>
      <c r="Q60">
        <v>2681953</v>
      </c>
      <c r="R60">
        <v>11283734</v>
      </c>
      <c r="S60">
        <v>-25664637</v>
      </c>
      <c r="T60">
        <v>12583923</v>
      </c>
      <c r="U60">
        <v>-33733569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3" t="s">
        <v>1</v>
      </c>
      <c r="B2" s="1" t="s">
        <v>87</v>
      </c>
      <c r="C2" s="4" t="s">
        <v>2</v>
      </c>
      <c r="D2" s="4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5" t="s">
        <v>5</v>
      </c>
      <c r="B3" s="6" t="s">
        <v>6</v>
      </c>
      <c r="C3" s="7" t="s">
        <v>7</v>
      </c>
      <c r="D3" s="7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9" t="s">
        <v>28</v>
      </c>
      <c r="Z3" s="9" t="s">
        <v>29</v>
      </c>
      <c r="AA3" s="7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15483504</v>
      </c>
      <c r="D6" s="18"/>
      <c r="E6" s="19">
        <v>16728000</v>
      </c>
      <c r="F6" s="20">
        <v>21928000</v>
      </c>
      <c r="G6" s="20">
        <v>509999</v>
      </c>
      <c r="H6" s="20">
        <v>1541911</v>
      </c>
      <c r="I6" s="20">
        <v>1661489</v>
      </c>
      <c r="J6" s="20">
        <v>3713399</v>
      </c>
      <c r="K6" s="20">
        <v>1881429</v>
      </c>
      <c r="L6" s="20">
        <v>1414994</v>
      </c>
      <c r="M6" s="20">
        <v>2551720</v>
      </c>
      <c r="N6" s="20">
        <v>5848143</v>
      </c>
      <c r="O6" s="20">
        <v>599260</v>
      </c>
      <c r="P6" s="20">
        <v>927068</v>
      </c>
      <c r="Q6" s="20">
        <v>583040</v>
      </c>
      <c r="R6" s="20">
        <v>2109368</v>
      </c>
      <c r="S6" s="20">
        <v>4551034</v>
      </c>
      <c r="T6" s="20">
        <v>420272</v>
      </c>
      <c r="U6" s="20">
        <v>2258017</v>
      </c>
      <c r="V6" s="20">
        <v>7229323</v>
      </c>
      <c r="W6" s="20">
        <v>18900233</v>
      </c>
      <c r="X6" s="20">
        <v>21928000</v>
      </c>
      <c r="Y6" s="20">
        <v>-3027767</v>
      </c>
      <c r="Z6" s="21">
        <v>-13.81</v>
      </c>
      <c r="AA6" s="22">
        <v>21928000</v>
      </c>
    </row>
    <row r="7" spans="1:27" ht="12.75">
      <c r="A7" s="23" t="s">
        <v>34</v>
      </c>
      <c r="B7" s="17"/>
      <c r="C7" s="18">
        <v>48561880</v>
      </c>
      <c r="D7" s="18"/>
      <c r="E7" s="19">
        <v>55124974</v>
      </c>
      <c r="F7" s="20">
        <v>52624974</v>
      </c>
      <c r="G7" s="20">
        <v>4595812</v>
      </c>
      <c r="H7" s="20">
        <v>4760840</v>
      </c>
      <c r="I7" s="20">
        <v>5111826</v>
      </c>
      <c r="J7" s="20">
        <v>14468478</v>
      </c>
      <c r="K7" s="20">
        <v>5338966</v>
      </c>
      <c r="L7" s="20">
        <v>4472900</v>
      </c>
      <c r="M7" s="20">
        <v>5004298</v>
      </c>
      <c r="N7" s="20">
        <v>14816164</v>
      </c>
      <c r="O7" s="20">
        <v>4177304</v>
      </c>
      <c r="P7" s="20">
        <v>4908627</v>
      </c>
      <c r="Q7" s="20">
        <v>3954060</v>
      </c>
      <c r="R7" s="20">
        <v>13039991</v>
      </c>
      <c r="S7" s="20">
        <v>3017121</v>
      </c>
      <c r="T7" s="20">
        <v>3225599</v>
      </c>
      <c r="U7" s="20">
        <v>3915611</v>
      </c>
      <c r="V7" s="20">
        <v>10158331</v>
      </c>
      <c r="W7" s="20">
        <v>52482964</v>
      </c>
      <c r="X7" s="20">
        <v>52624974</v>
      </c>
      <c r="Y7" s="20">
        <v>-142010</v>
      </c>
      <c r="Z7" s="21">
        <v>-0.27</v>
      </c>
      <c r="AA7" s="22">
        <v>52624974</v>
      </c>
    </row>
    <row r="8" spans="1:27" ht="12.75">
      <c r="A8" s="23" t="s">
        <v>35</v>
      </c>
      <c r="B8" s="17"/>
      <c r="C8" s="18">
        <v>219687</v>
      </c>
      <c r="D8" s="18"/>
      <c r="E8" s="19">
        <v>699000</v>
      </c>
      <c r="F8" s="20">
        <v>1193000</v>
      </c>
      <c r="G8" s="20">
        <v>15700</v>
      </c>
      <c r="H8" s="20">
        <v>29337</v>
      </c>
      <c r="I8" s="20">
        <v>32493</v>
      </c>
      <c r="J8" s="20">
        <v>77530</v>
      </c>
      <c r="K8" s="20">
        <v>30747</v>
      </c>
      <c r="L8" s="20">
        <v>177113</v>
      </c>
      <c r="M8" s="20">
        <v>464538</v>
      </c>
      <c r="N8" s="20">
        <v>672398</v>
      </c>
      <c r="O8" s="20">
        <v>13902</v>
      </c>
      <c r="P8" s="20">
        <v>59772</v>
      </c>
      <c r="Q8" s="20">
        <v>11826</v>
      </c>
      <c r="R8" s="20">
        <v>85500</v>
      </c>
      <c r="S8" s="20">
        <v>485</v>
      </c>
      <c r="T8" s="20">
        <v>2810</v>
      </c>
      <c r="U8" s="20">
        <v>4212</v>
      </c>
      <c r="V8" s="20">
        <v>7507</v>
      </c>
      <c r="W8" s="20">
        <v>842935</v>
      </c>
      <c r="X8" s="20">
        <v>1193000</v>
      </c>
      <c r="Y8" s="20">
        <v>-350065</v>
      </c>
      <c r="Z8" s="21">
        <v>-29.34</v>
      </c>
      <c r="AA8" s="22">
        <v>1193000</v>
      </c>
    </row>
    <row r="9" spans="1:27" ht="12.75">
      <c r="A9" s="23" t="s">
        <v>36</v>
      </c>
      <c r="B9" s="17" t="s">
        <v>6</v>
      </c>
      <c r="C9" s="18">
        <v>158691033</v>
      </c>
      <c r="D9" s="18"/>
      <c r="E9" s="19">
        <v>46838328</v>
      </c>
      <c r="F9" s="20">
        <v>72214504</v>
      </c>
      <c r="G9" s="20">
        <v>31756244</v>
      </c>
      <c r="H9" s="20">
        <v>14292551</v>
      </c>
      <c r="I9" s="20">
        <v>87095</v>
      </c>
      <c r="J9" s="20">
        <v>46135890</v>
      </c>
      <c r="K9" s="20">
        <v>728915</v>
      </c>
      <c r="L9" s="20">
        <v>30443</v>
      </c>
      <c r="M9" s="20">
        <v>24620004</v>
      </c>
      <c r="N9" s="20">
        <v>25379362</v>
      </c>
      <c r="O9" s="20">
        <v>6123414</v>
      </c>
      <c r="P9" s="20">
        <v>444381</v>
      </c>
      <c r="Q9" s="20">
        <v>18883707</v>
      </c>
      <c r="R9" s="20">
        <v>25451502</v>
      </c>
      <c r="S9" s="20">
        <v>241114</v>
      </c>
      <c r="T9" s="20">
        <v>1316435</v>
      </c>
      <c r="U9" s="20">
        <v>21976470</v>
      </c>
      <c r="V9" s="20">
        <v>23534019</v>
      </c>
      <c r="W9" s="20">
        <v>120500773</v>
      </c>
      <c r="X9" s="20">
        <v>72214504</v>
      </c>
      <c r="Y9" s="20">
        <v>48286269</v>
      </c>
      <c r="Z9" s="21">
        <v>66.87</v>
      </c>
      <c r="AA9" s="22">
        <v>72214504</v>
      </c>
    </row>
    <row r="10" spans="1:27" ht="12.75">
      <c r="A10" s="23" t="s">
        <v>37</v>
      </c>
      <c r="B10" s="17" t="s">
        <v>6</v>
      </c>
      <c r="C10" s="18">
        <v>23837000</v>
      </c>
      <c r="D10" s="18"/>
      <c r="E10" s="19"/>
      <c r="F10" s="20"/>
      <c r="G10" s="20">
        <v>5100000</v>
      </c>
      <c r="H10" s="20"/>
      <c r="I10" s="20"/>
      <c r="J10" s="20">
        <v>5100000</v>
      </c>
      <c r="K10" s="20">
        <v>3000000</v>
      </c>
      <c r="L10" s="20"/>
      <c r="M10" s="20">
        <v>3796000</v>
      </c>
      <c r="N10" s="20">
        <v>6796000</v>
      </c>
      <c r="O10" s="20"/>
      <c r="P10" s="20"/>
      <c r="Q10" s="20">
        <v>4592000</v>
      </c>
      <c r="R10" s="20">
        <v>4592000</v>
      </c>
      <c r="S10" s="20"/>
      <c r="T10" s="20"/>
      <c r="U10" s="20"/>
      <c r="V10" s="20"/>
      <c r="W10" s="20">
        <v>16488000</v>
      </c>
      <c r="X10" s="20"/>
      <c r="Y10" s="20">
        <v>16488000</v>
      </c>
      <c r="Z10" s="21"/>
      <c r="AA10" s="22"/>
    </row>
    <row r="11" spans="1:27" ht="12.75">
      <c r="A11" s="23" t="s">
        <v>38</v>
      </c>
      <c r="B11" s="17"/>
      <c r="C11" s="18">
        <v>125379</v>
      </c>
      <c r="D11" s="18"/>
      <c r="E11" s="19"/>
      <c r="F11" s="20"/>
      <c r="G11" s="20">
        <v>8281</v>
      </c>
      <c r="H11" s="20">
        <v>10726</v>
      </c>
      <c r="I11" s="20">
        <v>5311</v>
      </c>
      <c r="J11" s="20">
        <v>24318</v>
      </c>
      <c r="K11" s="20">
        <v>8894</v>
      </c>
      <c r="L11" s="20">
        <v>4643</v>
      </c>
      <c r="M11" s="20">
        <v>5115</v>
      </c>
      <c r="N11" s="20">
        <v>18652</v>
      </c>
      <c r="O11" s="20">
        <v>38524</v>
      </c>
      <c r="P11" s="20">
        <v>10555</v>
      </c>
      <c r="Q11" s="20">
        <v>8245</v>
      </c>
      <c r="R11" s="20">
        <v>57324</v>
      </c>
      <c r="S11" s="20">
        <v>11171</v>
      </c>
      <c r="T11" s="20">
        <v>2805</v>
      </c>
      <c r="U11" s="20">
        <v>1594</v>
      </c>
      <c r="V11" s="20">
        <v>15570</v>
      </c>
      <c r="W11" s="20">
        <v>115864</v>
      </c>
      <c r="X11" s="20"/>
      <c r="Y11" s="20">
        <v>115864</v>
      </c>
      <c r="Z11" s="21"/>
      <c r="AA11" s="22"/>
    </row>
    <row r="12" spans="1:27" ht="12.75">
      <c r="A12" s="23" t="s">
        <v>39</v>
      </c>
      <c r="B12" s="17"/>
      <c r="C12" s="18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2"/>
    </row>
    <row r="13" spans="1:27" ht="12.75">
      <c r="A13" s="10" t="s">
        <v>40</v>
      </c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23" t="s">
        <v>41</v>
      </c>
      <c r="B14" s="17"/>
      <c r="C14" s="18">
        <v>-134132355</v>
      </c>
      <c r="D14" s="18"/>
      <c r="E14" s="19">
        <v>-87745992</v>
      </c>
      <c r="F14" s="20">
        <v>-176329818</v>
      </c>
      <c r="G14" s="20">
        <v>-407646</v>
      </c>
      <c r="H14" s="20">
        <v>-2463859</v>
      </c>
      <c r="I14" s="20">
        <v>-2736284</v>
      </c>
      <c r="J14" s="20">
        <v>-5607789</v>
      </c>
      <c r="K14" s="20">
        <v>-13395067</v>
      </c>
      <c r="L14" s="20">
        <v>-2350136</v>
      </c>
      <c r="M14" s="20">
        <v>-4339386</v>
      </c>
      <c r="N14" s="20">
        <v>-20084589</v>
      </c>
      <c r="O14" s="20">
        <v>-5133276</v>
      </c>
      <c r="P14" s="20">
        <v>-3014133</v>
      </c>
      <c r="Q14" s="20">
        <v>-3132484</v>
      </c>
      <c r="R14" s="20">
        <v>-11279893</v>
      </c>
      <c r="S14" s="20">
        <v>-7163275</v>
      </c>
      <c r="T14" s="20">
        <v>-29281058</v>
      </c>
      <c r="U14" s="20">
        <v>-72032804</v>
      </c>
      <c r="V14" s="20">
        <v>-108477137</v>
      </c>
      <c r="W14" s="20">
        <v>-145449408</v>
      </c>
      <c r="X14" s="20">
        <v>-176329818</v>
      </c>
      <c r="Y14" s="20">
        <v>30880410</v>
      </c>
      <c r="Z14" s="21">
        <v>-17.51</v>
      </c>
      <c r="AA14" s="22">
        <v>-176329818</v>
      </c>
    </row>
    <row r="15" spans="1:27" ht="12.75">
      <c r="A15" s="23" t="s">
        <v>42</v>
      </c>
      <c r="B15" s="17"/>
      <c r="C15" s="18">
        <v>-3644558</v>
      </c>
      <c r="D15" s="18"/>
      <c r="E15" s="19">
        <v>-2023000</v>
      </c>
      <c r="F15" s="20">
        <v>-3323000</v>
      </c>
      <c r="G15" s="20">
        <v>-473050</v>
      </c>
      <c r="H15" s="20">
        <v>-42725</v>
      </c>
      <c r="I15" s="20">
        <v>-1009</v>
      </c>
      <c r="J15" s="20">
        <v>-516784</v>
      </c>
      <c r="K15" s="20">
        <v>-604151</v>
      </c>
      <c r="L15" s="20">
        <v>-159534</v>
      </c>
      <c r="M15" s="20">
        <v>-357900</v>
      </c>
      <c r="N15" s="20">
        <v>-1121585</v>
      </c>
      <c r="O15" s="20">
        <v>-19368</v>
      </c>
      <c r="P15" s="20">
        <v>-3164</v>
      </c>
      <c r="Q15" s="20">
        <v>-3109</v>
      </c>
      <c r="R15" s="20">
        <v>-25641</v>
      </c>
      <c r="S15" s="20">
        <v>-1</v>
      </c>
      <c r="T15" s="20">
        <v>-1463373</v>
      </c>
      <c r="U15" s="20">
        <v>-1144130</v>
      </c>
      <c r="V15" s="20">
        <v>-2607504</v>
      </c>
      <c r="W15" s="20">
        <v>-4271514</v>
      </c>
      <c r="X15" s="20">
        <v>-3323000</v>
      </c>
      <c r="Y15" s="20">
        <v>-948514</v>
      </c>
      <c r="Z15" s="21">
        <v>28.54</v>
      </c>
      <c r="AA15" s="22">
        <v>-3323000</v>
      </c>
    </row>
    <row r="16" spans="1:27" ht="12.75">
      <c r="A16" s="23" t="s">
        <v>43</v>
      </c>
      <c r="B16" s="17" t="s">
        <v>6</v>
      </c>
      <c r="C16" s="18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1"/>
      <c r="AA16" s="22"/>
    </row>
    <row r="17" spans="1:27" ht="12.75">
      <c r="A17" s="24" t="s">
        <v>44</v>
      </c>
      <c r="B17" s="25"/>
      <c r="C17" s="26">
        <f aca="true" t="shared" si="0" ref="C17:Y17">SUM(C6:C16)</f>
        <v>109141570</v>
      </c>
      <c r="D17" s="26">
        <f>SUM(D6:D16)</f>
        <v>0</v>
      </c>
      <c r="E17" s="27">
        <f t="shared" si="0"/>
        <v>29621310</v>
      </c>
      <c r="F17" s="28">
        <f t="shared" si="0"/>
        <v>-31692340</v>
      </c>
      <c r="G17" s="28">
        <f t="shared" si="0"/>
        <v>41105340</v>
      </c>
      <c r="H17" s="28">
        <f t="shared" si="0"/>
        <v>18128781</v>
      </c>
      <c r="I17" s="28">
        <f t="shared" si="0"/>
        <v>4160921</v>
      </c>
      <c r="J17" s="28">
        <f t="shared" si="0"/>
        <v>63395042</v>
      </c>
      <c r="K17" s="28">
        <f t="shared" si="0"/>
        <v>-3010267</v>
      </c>
      <c r="L17" s="28">
        <f t="shared" si="0"/>
        <v>3590423</v>
      </c>
      <c r="M17" s="28">
        <f t="shared" si="0"/>
        <v>31744389</v>
      </c>
      <c r="N17" s="28">
        <f t="shared" si="0"/>
        <v>32324545</v>
      </c>
      <c r="O17" s="28">
        <f t="shared" si="0"/>
        <v>5799760</v>
      </c>
      <c r="P17" s="28">
        <f t="shared" si="0"/>
        <v>3333106</v>
      </c>
      <c r="Q17" s="28">
        <f t="shared" si="0"/>
        <v>24897285</v>
      </c>
      <c r="R17" s="28">
        <f t="shared" si="0"/>
        <v>34030151</v>
      </c>
      <c r="S17" s="28">
        <f t="shared" si="0"/>
        <v>657649</v>
      </c>
      <c r="T17" s="28">
        <f t="shared" si="0"/>
        <v>-25776510</v>
      </c>
      <c r="U17" s="28">
        <f t="shared" si="0"/>
        <v>-45021030</v>
      </c>
      <c r="V17" s="28">
        <f t="shared" si="0"/>
        <v>-70139891</v>
      </c>
      <c r="W17" s="28">
        <f t="shared" si="0"/>
        <v>59609847</v>
      </c>
      <c r="X17" s="28">
        <f t="shared" si="0"/>
        <v>-31692340</v>
      </c>
      <c r="Y17" s="28">
        <f t="shared" si="0"/>
        <v>91302187</v>
      </c>
      <c r="Z17" s="29">
        <f>+IF(X17&lt;&gt;0,+(Y17/X17)*100,0)</f>
        <v>-288.08913131690497</v>
      </c>
      <c r="AA17" s="30">
        <f>SUM(AA6:AA16)</f>
        <v>-31692340</v>
      </c>
    </row>
    <row r="18" spans="1:27" ht="4.5" customHeight="1">
      <c r="A18" s="31"/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10" t="s">
        <v>45</v>
      </c>
      <c r="B19" s="17"/>
      <c r="C19" s="18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2.75">
      <c r="A20" s="10" t="s">
        <v>32</v>
      </c>
      <c r="B20" s="17"/>
      <c r="C20" s="32"/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4"/>
      <c r="AA20" s="35"/>
    </row>
    <row r="21" spans="1:27" ht="12.75">
      <c r="A21" s="23" t="s">
        <v>46</v>
      </c>
      <c r="B21" s="17"/>
      <c r="C21" s="18">
        <v>309406</v>
      </c>
      <c r="D21" s="18"/>
      <c r="E21" s="19"/>
      <c r="F21" s="20"/>
      <c r="G21" s="36">
        <v>43441</v>
      </c>
      <c r="H21" s="36"/>
      <c r="I21" s="36"/>
      <c r="J21" s="20">
        <v>43441</v>
      </c>
      <c r="K21" s="36"/>
      <c r="L21" s="36"/>
      <c r="M21" s="20"/>
      <c r="N21" s="36"/>
      <c r="O21" s="36"/>
      <c r="P21" s="36"/>
      <c r="Q21" s="20"/>
      <c r="R21" s="36"/>
      <c r="S21" s="36"/>
      <c r="T21" s="20"/>
      <c r="U21" s="36"/>
      <c r="V21" s="36"/>
      <c r="W21" s="36">
        <v>43441</v>
      </c>
      <c r="X21" s="20"/>
      <c r="Y21" s="36">
        <v>43441</v>
      </c>
      <c r="Z21" s="37"/>
      <c r="AA21" s="38"/>
    </row>
    <row r="22" spans="1:27" ht="12.75">
      <c r="A22" s="23" t="s">
        <v>47</v>
      </c>
      <c r="B22" s="17"/>
      <c r="C22" s="18"/>
      <c r="D22" s="18"/>
      <c r="E22" s="39"/>
      <c r="F22" s="36"/>
      <c r="G22" s="20"/>
      <c r="H22" s="20"/>
      <c r="I22" s="20"/>
      <c r="J22" s="20"/>
      <c r="K22" s="20"/>
      <c r="L22" s="20"/>
      <c r="M22" s="36"/>
      <c r="N22" s="20"/>
      <c r="O22" s="20"/>
      <c r="P22" s="20"/>
      <c r="Q22" s="20"/>
      <c r="R22" s="20"/>
      <c r="S22" s="20"/>
      <c r="T22" s="36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40"/>
      <c r="D23" s="40"/>
      <c r="E23" s="19"/>
      <c r="F23" s="20"/>
      <c r="G23" s="36"/>
      <c r="H23" s="36"/>
      <c r="I23" s="36"/>
      <c r="J23" s="20"/>
      <c r="K23" s="36"/>
      <c r="L23" s="36"/>
      <c r="M23" s="20"/>
      <c r="N23" s="36"/>
      <c r="O23" s="36"/>
      <c r="P23" s="36"/>
      <c r="Q23" s="20"/>
      <c r="R23" s="36"/>
      <c r="S23" s="36"/>
      <c r="T23" s="20"/>
      <c r="U23" s="36"/>
      <c r="V23" s="36"/>
      <c r="W23" s="36"/>
      <c r="X23" s="20"/>
      <c r="Y23" s="36"/>
      <c r="Z23" s="37"/>
      <c r="AA23" s="38"/>
    </row>
    <row r="24" spans="1:27" ht="12.75">
      <c r="A24" s="23" t="s">
        <v>49</v>
      </c>
      <c r="B24" s="17"/>
      <c r="C24" s="18">
        <v>-52515</v>
      </c>
      <c r="D24" s="18"/>
      <c r="E24" s="19">
        <v>911831</v>
      </c>
      <c r="F24" s="20">
        <v>911831</v>
      </c>
      <c r="G24" s="20">
        <v>-911831</v>
      </c>
      <c r="H24" s="20">
        <v>911831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39341</v>
      </c>
      <c r="V24" s="20">
        <v>39341</v>
      </c>
      <c r="W24" s="20">
        <v>39341</v>
      </c>
      <c r="X24" s="20">
        <v>911831</v>
      </c>
      <c r="Y24" s="20">
        <v>-872490</v>
      </c>
      <c r="Z24" s="21">
        <v>-95.69</v>
      </c>
      <c r="AA24" s="22">
        <v>911831</v>
      </c>
    </row>
    <row r="25" spans="1:27" ht="12.75">
      <c r="A25" s="10" t="s">
        <v>40</v>
      </c>
      <c r="B25" s="17"/>
      <c r="C25" s="18"/>
      <c r="D25" s="1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1"/>
      <c r="AA25" s="22"/>
    </row>
    <row r="26" spans="1:27" ht="12.75">
      <c r="A26" s="23" t="s">
        <v>50</v>
      </c>
      <c r="B26" s="17"/>
      <c r="C26" s="18">
        <v>-338016</v>
      </c>
      <c r="D26" s="18"/>
      <c r="E26" s="19">
        <v>-370000</v>
      </c>
      <c r="F26" s="20">
        <v>-1283000</v>
      </c>
      <c r="G26" s="20">
        <v>-148072</v>
      </c>
      <c r="H26" s="20"/>
      <c r="I26" s="20">
        <v>-1499</v>
      </c>
      <c r="J26" s="20">
        <v>-149571</v>
      </c>
      <c r="K26" s="20">
        <v>-22356</v>
      </c>
      <c r="L26" s="20">
        <v>-7529</v>
      </c>
      <c r="M26" s="20">
        <v>-518</v>
      </c>
      <c r="N26" s="20">
        <v>-30403</v>
      </c>
      <c r="O26" s="20">
        <v>-47299</v>
      </c>
      <c r="P26" s="20">
        <v>-884408</v>
      </c>
      <c r="Q26" s="20">
        <v>-199900</v>
      </c>
      <c r="R26" s="20">
        <v>-1131607</v>
      </c>
      <c r="S26" s="20"/>
      <c r="T26" s="20">
        <v>-97992</v>
      </c>
      <c r="U26" s="20">
        <v>-7252</v>
      </c>
      <c r="V26" s="20">
        <v>-105244</v>
      </c>
      <c r="W26" s="20">
        <v>-1416825</v>
      </c>
      <c r="X26" s="20">
        <v>-1283000</v>
      </c>
      <c r="Y26" s="20">
        <v>-133825</v>
      </c>
      <c r="Z26" s="21">
        <v>10.43</v>
      </c>
      <c r="AA26" s="22">
        <v>-1283000</v>
      </c>
    </row>
    <row r="27" spans="1:27" ht="12.75">
      <c r="A27" s="24" t="s">
        <v>51</v>
      </c>
      <c r="B27" s="25"/>
      <c r="C27" s="26">
        <f aca="true" t="shared" si="1" ref="C27:Y27">SUM(C21:C26)</f>
        <v>-81125</v>
      </c>
      <c r="D27" s="26">
        <f>SUM(D21:D26)</f>
        <v>0</v>
      </c>
      <c r="E27" s="27">
        <f t="shared" si="1"/>
        <v>541831</v>
      </c>
      <c r="F27" s="28">
        <f t="shared" si="1"/>
        <v>-371169</v>
      </c>
      <c r="G27" s="28">
        <f t="shared" si="1"/>
        <v>-1016462</v>
      </c>
      <c r="H27" s="28">
        <f t="shared" si="1"/>
        <v>911831</v>
      </c>
      <c r="I27" s="28">
        <f t="shared" si="1"/>
        <v>-1499</v>
      </c>
      <c r="J27" s="28">
        <f t="shared" si="1"/>
        <v>-106130</v>
      </c>
      <c r="K27" s="28">
        <f t="shared" si="1"/>
        <v>-22356</v>
      </c>
      <c r="L27" s="28">
        <f t="shared" si="1"/>
        <v>-7529</v>
      </c>
      <c r="M27" s="28">
        <f t="shared" si="1"/>
        <v>-518</v>
      </c>
      <c r="N27" s="28">
        <f t="shared" si="1"/>
        <v>-30403</v>
      </c>
      <c r="O27" s="28">
        <f t="shared" si="1"/>
        <v>-47299</v>
      </c>
      <c r="P27" s="28">
        <f t="shared" si="1"/>
        <v>-884408</v>
      </c>
      <c r="Q27" s="28">
        <f t="shared" si="1"/>
        <v>-199900</v>
      </c>
      <c r="R27" s="28">
        <f t="shared" si="1"/>
        <v>-1131607</v>
      </c>
      <c r="S27" s="28">
        <f t="shared" si="1"/>
        <v>0</v>
      </c>
      <c r="T27" s="28">
        <f t="shared" si="1"/>
        <v>-97992</v>
      </c>
      <c r="U27" s="28">
        <f t="shared" si="1"/>
        <v>32089</v>
      </c>
      <c r="V27" s="28">
        <f t="shared" si="1"/>
        <v>-65903</v>
      </c>
      <c r="W27" s="28">
        <f t="shared" si="1"/>
        <v>-1334043</v>
      </c>
      <c r="X27" s="28">
        <f t="shared" si="1"/>
        <v>-371169</v>
      </c>
      <c r="Y27" s="28">
        <f t="shared" si="1"/>
        <v>-962874</v>
      </c>
      <c r="Z27" s="29">
        <f>+IF(X27&lt;&gt;0,+(Y27/X27)*100,0)</f>
        <v>259.41659998545134</v>
      </c>
      <c r="AA27" s="30">
        <f>SUM(AA21:AA26)</f>
        <v>-371169</v>
      </c>
    </row>
    <row r="28" spans="1:27" ht="4.5" customHeight="1">
      <c r="A28" s="31"/>
      <c r="B28" s="17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10" t="s">
        <v>52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10" t="s">
        <v>32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53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54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2.75">
      <c r="A33" s="23" t="s">
        <v>55</v>
      </c>
      <c r="B33" s="17"/>
      <c r="C33" s="18">
        <v>101138</v>
      </c>
      <c r="D33" s="18"/>
      <c r="E33" s="19">
        <v>-1207717</v>
      </c>
      <c r="F33" s="20">
        <v>-1207717</v>
      </c>
      <c r="G33" s="20">
        <v>1253634</v>
      </c>
      <c r="H33" s="36">
        <v>-1260680</v>
      </c>
      <c r="I33" s="36">
        <v>22424</v>
      </c>
      <c r="J33" s="36">
        <v>15378</v>
      </c>
      <c r="K33" s="20">
        <v>6004</v>
      </c>
      <c r="L33" s="20">
        <v>-56169</v>
      </c>
      <c r="M33" s="20">
        <v>-16459</v>
      </c>
      <c r="N33" s="20">
        <v>-66624</v>
      </c>
      <c r="O33" s="36">
        <v>66793</v>
      </c>
      <c r="P33" s="36">
        <v>-106200</v>
      </c>
      <c r="Q33" s="36">
        <v>88709</v>
      </c>
      <c r="R33" s="20">
        <v>49302</v>
      </c>
      <c r="S33" s="20">
        <v>4714</v>
      </c>
      <c r="T33" s="20">
        <v>-39393</v>
      </c>
      <c r="U33" s="20">
        <v>-54505</v>
      </c>
      <c r="V33" s="36">
        <v>-89184</v>
      </c>
      <c r="W33" s="36">
        <v>-91128</v>
      </c>
      <c r="X33" s="36">
        <v>-1207717</v>
      </c>
      <c r="Y33" s="20">
        <v>1116589</v>
      </c>
      <c r="Z33" s="21">
        <v>-92.45</v>
      </c>
      <c r="AA33" s="22">
        <v>-1207717</v>
      </c>
    </row>
    <row r="34" spans="1:27" ht="12.75">
      <c r="A34" s="10" t="s">
        <v>40</v>
      </c>
      <c r="B34" s="17"/>
      <c r="C34" s="18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1"/>
      <c r="AA34" s="22"/>
    </row>
    <row r="35" spans="1:27" ht="12.75">
      <c r="A35" s="23" t="s">
        <v>56</v>
      </c>
      <c r="B35" s="17"/>
      <c r="C35" s="18">
        <v>315449</v>
      </c>
      <c r="D35" s="18"/>
      <c r="E35" s="19"/>
      <c r="F35" s="20"/>
      <c r="G35" s="20">
        <v>78091</v>
      </c>
      <c r="H35" s="20">
        <v>63068</v>
      </c>
      <c r="I35" s="20">
        <v>47401</v>
      </c>
      <c r="J35" s="20">
        <v>188560</v>
      </c>
      <c r="K35" s="20">
        <v>55010</v>
      </c>
      <c r="L35" s="20">
        <v>47401</v>
      </c>
      <c r="M35" s="20">
        <v>60767</v>
      </c>
      <c r="N35" s="20">
        <v>163178</v>
      </c>
      <c r="O35" s="20">
        <v>126143</v>
      </c>
      <c r="P35" s="20"/>
      <c r="Q35" s="20"/>
      <c r="R35" s="20">
        <v>126143</v>
      </c>
      <c r="S35" s="20"/>
      <c r="T35" s="20">
        <v>227891</v>
      </c>
      <c r="U35" s="20">
        <v>79813</v>
      </c>
      <c r="V35" s="20">
        <v>307704</v>
      </c>
      <c r="W35" s="20">
        <v>785585</v>
      </c>
      <c r="X35" s="20"/>
      <c r="Y35" s="20">
        <v>785585</v>
      </c>
      <c r="Z35" s="21"/>
      <c r="AA35" s="22"/>
    </row>
    <row r="36" spans="1:27" ht="12.75">
      <c r="A36" s="24" t="s">
        <v>57</v>
      </c>
      <c r="B36" s="25"/>
      <c r="C36" s="26">
        <f aca="true" t="shared" si="2" ref="C36:Y36">SUM(C31:C35)</f>
        <v>416587</v>
      </c>
      <c r="D36" s="26">
        <f>SUM(D31:D35)</f>
        <v>0</v>
      </c>
      <c r="E36" s="27">
        <f t="shared" si="2"/>
        <v>-1207717</v>
      </c>
      <c r="F36" s="28">
        <f t="shared" si="2"/>
        <v>-1207717</v>
      </c>
      <c r="G36" s="28">
        <f t="shared" si="2"/>
        <v>1331725</v>
      </c>
      <c r="H36" s="28">
        <f t="shared" si="2"/>
        <v>-1197612</v>
      </c>
      <c r="I36" s="28">
        <f t="shared" si="2"/>
        <v>69825</v>
      </c>
      <c r="J36" s="28">
        <f t="shared" si="2"/>
        <v>203938</v>
      </c>
      <c r="K36" s="28">
        <f t="shared" si="2"/>
        <v>61014</v>
      </c>
      <c r="L36" s="28">
        <f t="shared" si="2"/>
        <v>-8768</v>
      </c>
      <c r="M36" s="28">
        <f t="shared" si="2"/>
        <v>44308</v>
      </c>
      <c r="N36" s="28">
        <f t="shared" si="2"/>
        <v>96554</v>
      </c>
      <c r="O36" s="28">
        <f t="shared" si="2"/>
        <v>192936</v>
      </c>
      <c r="P36" s="28">
        <f t="shared" si="2"/>
        <v>-106200</v>
      </c>
      <c r="Q36" s="28">
        <f t="shared" si="2"/>
        <v>88709</v>
      </c>
      <c r="R36" s="28">
        <f t="shared" si="2"/>
        <v>175445</v>
      </c>
      <c r="S36" s="28">
        <f t="shared" si="2"/>
        <v>4714</v>
      </c>
      <c r="T36" s="28">
        <f t="shared" si="2"/>
        <v>188498</v>
      </c>
      <c r="U36" s="28">
        <f t="shared" si="2"/>
        <v>25308</v>
      </c>
      <c r="V36" s="28">
        <f t="shared" si="2"/>
        <v>218520</v>
      </c>
      <c r="W36" s="28">
        <f t="shared" si="2"/>
        <v>694457</v>
      </c>
      <c r="X36" s="28">
        <f t="shared" si="2"/>
        <v>-1207717</v>
      </c>
      <c r="Y36" s="28">
        <f t="shared" si="2"/>
        <v>1902174</v>
      </c>
      <c r="Z36" s="29">
        <f>+IF(X36&lt;&gt;0,+(Y36/X36)*100,0)</f>
        <v>-157.50163324686164</v>
      </c>
      <c r="AA36" s="30">
        <f>SUM(AA31:AA35)</f>
        <v>-1207717</v>
      </c>
    </row>
    <row r="37" spans="1:27" ht="4.5" customHeight="1">
      <c r="A37" s="31"/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10" t="s">
        <v>58</v>
      </c>
      <c r="B38" s="17"/>
      <c r="C38" s="32">
        <f aca="true" t="shared" si="3" ref="C38:Y38">+C17+C27+C36</f>
        <v>109477032</v>
      </c>
      <c r="D38" s="32">
        <f>+D17+D27+D36</f>
        <v>0</v>
      </c>
      <c r="E38" s="33">
        <f t="shared" si="3"/>
        <v>28955424</v>
      </c>
      <c r="F38" s="2">
        <f t="shared" si="3"/>
        <v>-33271226</v>
      </c>
      <c r="G38" s="2">
        <f t="shared" si="3"/>
        <v>41420603</v>
      </c>
      <c r="H38" s="2">
        <f t="shared" si="3"/>
        <v>17843000</v>
      </c>
      <c r="I38" s="2">
        <f t="shared" si="3"/>
        <v>4229247</v>
      </c>
      <c r="J38" s="2">
        <f t="shared" si="3"/>
        <v>63492850</v>
      </c>
      <c r="K38" s="2">
        <f t="shared" si="3"/>
        <v>-2971609</v>
      </c>
      <c r="L38" s="2">
        <f t="shared" si="3"/>
        <v>3574126</v>
      </c>
      <c r="M38" s="2">
        <f t="shared" si="3"/>
        <v>31788179</v>
      </c>
      <c r="N38" s="2">
        <f t="shared" si="3"/>
        <v>32390696</v>
      </c>
      <c r="O38" s="2">
        <f t="shared" si="3"/>
        <v>5945397</v>
      </c>
      <c r="P38" s="2">
        <f t="shared" si="3"/>
        <v>2342498</v>
      </c>
      <c r="Q38" s="2">
        <f t="shared" si="3"/>
        <v>24786094</v>
      </c>
      <c r="R38" s="2">
        <f t="shared" si="3"/>
        <v>33073989</v>
      </c>
      <c r="S38" s="2">
        <f t="shared" si="3"/>
        <v>662363</v>
      </c>
      <c r="T38" s="2">
        <f t="shared" si="3"/>
        <v>-25686004</v>
      </c>
      <c r="U38" s="2">
        <f t="shared" si="3"/>
        <v>-44963633</v>
      </c>
      <c r="V38" s="2">
        <f t="shared" si="3"/>
        <v>-69987274</v>
      </c>
      <c r="W38" s="2">
        <f t="shared" si="3"/>
        <v>58970261</v>
      </c>
      <c r="X38" s="2">
        <f t="shared" si="3"/>
        <v>-33271226</v>
      </c>
      <c r="Y38" s="2">
        <f t="shared" si="3"/>
        <v>92241487</v>
      </c>
      <c r="Z38" s="34">
        <f>+IF(X38&lt;&gt;0,+(Y38/X38)*100,0)</f>
        <v>-277.2410220170426</v>
      </c>
      <c r="AA38" s="35">
        <f>+AA17+AA27+AA36</f>
        <v>-33271226</v>
      </c>
    </row>
    <row r="39" spans="1:27" ht="12.75">
      <c r="A39" s="23" t="s">
        <v>59</v>
      </c>
      <c r="B39" s="17"/>
      <c r="C39" s="32">
        <v>11135388</v>
      </c>
      <c r="D39" s="32"/>
      <c r="E39" s="33"/>
      <c r="F39" s="2"/>
      <c r="G39" s="2">
        <v>8638144</v>
      </c>
      <c r="H39" s="2">
        <f>+G40+H60</f>
        <v>50058747</v>
      </c>
      <c r="I39" s="2">
        <f>+H40+I60</f>
        <v>67901747</v>
      </c>
      <c r="J39" s="2">
        <f>+G39</f>
        <v>8638144</v>
      </c>
      <c r="K39" s="2">
        <f>+I40+K60</f>
        <v>72130994</v>
      </c>
      <c r="L39" s="2">
        <f>+K40+L60</f>
        <v>69159385</v>
      </c>
      <c r="M39" s="2">
        <f>+L40+M60</f>
        <v>72733511</v>
      </c>
      <c r="N39" s="2">
        <f>+K39</f>
        <v>72130994</v>
      </c>
      <c r="O39" s="2">
        <f>+M40+O60</f>
        <v>104521690</v>
      </c>
      <c r="P39" s="2">
        <f>+O40+P60</f>
        <v>110467087</v>
      </c>
      <c r="Q39" s="2">
        <f>+P40+Q60</f>
        <v>112809585</v>
      </c>
      <c r="R39" s="2">
        <f>+O39</f>
        <v>104521690</v>
      </c>
      <c r="S39" s="2">
        <f>+Q40+S60</f>
        <v>137595679</v>
      </c>
      <c r="T39" s="2">
        <f>+S40+T60</f>
        <v>138258042</v>
      </c>
      <c r="U39" s="2">
        <f>+T40+U60</f>
        <v>112572038</v>
      </c>
      <c r="V39" s="2">
        <f>+S39</f>
        <v>137595679</v>
      </c>
      <c r="W39" s="2">
        <f>+G39</f>
        <v>8638144</v>
      </c>
      <c r="X39" s="2"/>
      <c r="Y39" s="2">
        <f>+W39-X39</f>
        <v>8638144</v>
      </c>
      <c r="Z39" s="34">
        <f>+IF(X39&lt;&gt;0,+(Y39/X39)*100,0)</f>
        <v>0</v>
      </c>
      <c r="AA39" s="35"/>
    </row>
    <row r="40" spans="1:27" ht="12.75">
      <c r="A40" s="41" t="s">
        <v>61</v>
      </c>
      <c r="B40" s="42" t="s">
        <v>60</v>
      </c>
      <c r="C40" s="43">
        <f>+C38+C39</f>
        <v>120612420</v>
      </c>
      <c r="D40" s="43">
        <f aca="true" t="shared" si="4" ref="D40:AA40">+D38+D39</f>
        <v>0</v>
      </c>
      <c r="E40" s="44">
        <f t="shared" si="4"/>
        <v>28955424</v>
      </c>
      <c r="F40" s="45">
        <f t="shared" si="4"/>
        <v>-33271226</v>
      </c>
      <c r="G40" s="45">
        <f t="shared" si="4"/>
        <v>50058747</v>
      </c>
      <c r="H40" s="45">
        <f t="shared" si="4"/>
        <v>67901747</v>
      </c>
      <c r="I40" s="45">
        <f t="shared" si="4"/>
        <v>72130994</v>
      </c>
      <c r="J40" s="45">
        <f>+I40</f>
        <v>72130994</v>
      </c>
      <c r="K40" s="45">
        <f t="shared" si="4"/>
        <v>69159385</v>
      </c>
      <c r="L40" s="45">
        <f t="shared" si="4"/>
        <v>72733511</v>
      </c>
      <c r="M40" s="45">
        <f t="shared" si="4"/>
        <v>104521690</v>
      </c>
      <c r="N40" s="45">
        <f>+M40</f>
        <v>104521690</v>
      </c>
      <c r="O40" s="45">
        <f t="shared" si="4"/>
        <v>110467087</v>
      </c>
      <c r="P40" s="45">
        <f t="shared" si="4"/>
        <v>112809585</v>
      </c>
      <c r="Q40" s="45">
        <f t="shared" si="4"/>
        <v>137595679</v>
      </c>
      <c r="R40" s="45">
        <f>+Q40</f>
        <v>137595679</v>
      </c>
      <c r="S40" s="45">
        <f t="shared" si="4"/>
        <v>138258042</v>
      </c>
      <c r="T40" s="45">
        <f t="shared" si="4"/>
        <v>112572038</v>
      </c>
      <c r="U40" s="45">
        <f t="shared" si="4"/>
        <v>67608405</v>
      </c>
      <c r="V40" s="45">
        <f>+U40</f>
        <v>67608405</v>
      </c>
      <c r="W40" s="45">
        <f>+V40</f>
        <v>67608405</v>
      </c>
      <c r="X40" s="45">
        <f t="shared" si="4"/>
        <v>-33271226</v>
      </c>
      <c r="Y40" s="45">
        <f t="shared" si="4"/>
        <v>100879631</v>
      </c>
      <c r="Z40" s="46">
        <f>+IF(X40&lt;&gt;0,+(Y40/X40)*100,0)</f>
        <v>-303.2038284372208</v>
      </c>
      <c r="AA40" s="47">
        <f t="shared" si="4"/>
        <v>-33271226</v>
      </c>
    </row>
    <row r="41" spans="1:27" ht="12.75">
      <c r="A41" s="48" t="s">
        <v>85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2.75">
      <c r="A42" s="50" t="s">
        <v>86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60" spans="7:10" ht="12.75" hidden="1">
      <c r="G60">
        <v>8638144</v>
      </c>
      <c r="J60">
        <v>8638144</v>
      </c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2020-08-02T16:57:48Z</dcterms:created>
  <dcterms:modified xsi:type="dcterms:W3CDTF">2020-08-02T16:58:55Z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